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cwein/Dropbox (Partners HealthCare)/Wein Lab Shared Folder/Seanna Yoon/Manuscript 2022/active text figures/Suppl Tables/"/>
    </mc:Choice>
  </mc:AlternateContent>
  <xr:revisionPtr revIDLastSave="0" documentId="13_ncr:1_{C420651D-2186-AB4A-8644-ED9101D9E9A8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Overview" sheetId="7" r:id="rId1"/>
    <sheet name="Sheet1" sheetId="8" r:id="rId2"/>
    <sheet name="Definition of variabl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7" l="1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D35" i="7"/>
  <c r="D34" i="7"/>
  <c r="D33" i="7"/>
  <c r="D32" i="7"/>
  <c r="D31" i="7"/>
  <c r="D30" i="7"/>
  <c r="M10" i="7" l="1"/>
  <c r="M11" i="7"/>
  <c r="M14" i="7"/>
  <c r="M13" i="7"/>
  <c r="M7" i="7"/>
  <c r="M9" i="7"/>
  <c r="M21" i="7"/>
  <c r="M24" i="7"/>
  <c r="M26" i="7"/>
  <c r="M6" i="7"/>
  <c r="M19" i="7"/>
  <c r="M27" i="7"/>
  <c r="M5" i="7"/>
  <c r="M25" i="7"/>
  <c r="M15" i="7"/>
  <c r="M18" i="7"/>
  <c r="M20" i="7"/>
  <c r="M22" i="7"/>
  <c r="M12" i="7"/>
  <c r="M23" i="7"/>
  <c r="M8" i="7"/>
</calcChain>
</file>

<file path=xl/sharedStrings.xml><?xml version="1.0" encoding="utf-8"?>
<sst xmlns="http://schemas.openxmlformats.org/spreadsheetml/2006/main" count="181" uniqueCount="99">
  <si>
    <t>Sample Name</t>
  </si>
  <si>
    <t>BV/TV (%)</t>
  </si>
  <si>
    <t>SMI</t>
  </si>
  <si>
    <t>Tb.N (1/mm)</t>
  </si>
  <si>
    <t>Tb.Th (mm)</t>
  </si>
  <si>
    <t>Tb.Sp (mm)</t>
  </si>
  <si>
    <t>Treatment</t>
  </si>
  <si>
    <t>Femoral Midshaft (Cortical Bone Properties)</t>
  </si>
  <si>
    <t>Ct. Th (mm)</t>
  </si>
  <si>
    <t>Ct.Ar/Tt.Ar (%)</t>
  </si>
  <si>
    <t>Ct. Porosity (%)</t>
  </si>
  <si>
    <r>
      <t>Ct.Ar [mm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]</t>
    </r>
  </si>
  <si>
    <r>
      <t>Ma.Ar [mm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]</t>
    </r>
  </si>
  <si>
    <r>
      <t>Tt.Ar [mm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]</t>
    </r>
  </si>
  <si>
    <r>
      <t>pMOI[mm</t>
    </r>
    <r>
      <rPr>
        <b/>
        <vertAlign val="superscript"/>
        <sz val="10"/>
        <color indexed="8"/>
        <rFont val="Arial"/>
        <family val="2"/>
      </rPr>
      <t>4</t>
    </r>
    <r>
      <rPr>
        <b/>
        <sz val="10"/>
        <color indexed="8"/>
        <rFont val="Arial"/>
        <family val="2"/>
      </rPr>
      <t>]</t>
    </r>
  </si>
  <si>
    <r>
      <t>Imax[mm</t>
    </r>
    <r>
      <rPr>
        <b/>
        <vertAlign val="superscript"/>
        <sz val="10"/>
        <color indexed="8"/>
        <rFont val="Arial"/>
        <family val="2"/>
      </rPr>
      <t>4</t>
    </r>
    <r>
      <rPr>
        <b/>
        <sz val="10"/>
        <color indexed="8"/>
        <rFont val="Arial"/>
        <family val="2"/>
      </rPr>
      <t>]</t>
    </r>
  </si>
  <si>
    <r>
      <t>Imin[mm</t>
    </r>
    <r>
      <rPr>
        <b/>
        <vertAlign val="superscript"/>
        <sz val="10"/>
        <color indexed="8"/>
        <rFont val="Arial"/>
        <family val="2"/>
      </rPr>
      <t>4</t>
    </r>
    <r>
      <rPr>
        <b/>
        <sz val="10"/>
        <color indexed="8"/>
        <rFont val="Arial"/>
        <family val="2"/>
      </rPr>
      <t>]</t>
    </r>
  </si>
  <si>
    <t>Femoral Metaphysis (Trabecular Bone Architecture)</t>
  </si>
  <si>
    <r>
      <t>ConnD. (1/mm</t>
    </r>
    <r>
      <rPr>
        <b/>
        <vertAlign val="superscript"/>
        <sz val="10"/>
        <color indexed="8"/>
        <rFont val="Arial"/>
        <family val="2"/>
      </rPr>
      <t>3</t>
    </r>
    <r>
      <rPr>
        <b/>
        <sz val="10"/>
        <color indexed="8"/>
        <rFont val="Arial"/>
        <family val="2"/>
      </rPr>
      <t>)</t>
    </r>
  </si>
  <si>
    <r>
      <t>BMD (mgHA/cm</t>
    </r>
    <r>
      <rPr>
        <b/>
        <vertAlign val="superscript"/>
        <sz val="10"/>
        <color indexed="8"/>
        <rFont val="Arial"/>
        <family val="2"/>
      </rPr>
      <t>3</t>
    </r>
    <r>
      <rPr>
        <b/>
        <sz val="10"/>
        <color indexed="8"/>
        <rFont val="Arial"/>
        <family val="2"/>
      </rPr>
      <t>)</t>
    </r>
  </si>
  <si>
    <r>
      <t>Ct. TMD (mgHA/cm</t>
    </r>
    <r>
      <rPr>
        <b/>
        <vertAlign val="superscript"/>
        <sz val="10"/>
        <color indexed="8"/>
        <rFont val="Arial"/>
        <family val="2"/>
      </rPr>
      <t>3</t>
    </r>
    <r>
      <rPr>
        <b/>
        <sz val="10"/>
        <color indexed="8"/>
        <rFont val="Arial"/>
        <family val="2"/>
      </rPr>
      <t>)</t>
    </r>
  </si>
  <si>
    <t>Bone Length (mm)</t>
  </si>
  <si>
    <t>Trabecular Parameters</t>
  </si>
  <si>
    <t>Variable Name</t>
  </si>
  <si>
    <t>Abbreviation</t>
  </si>
  <si>
    <t>Units</t>
  </si>
  <si>
    <t>Definition</t>
  </si>
  <si>
    <t>Bone Volume Fraction</t>
  </si>
  <si>
    <t>BV/TV</t>
  </si>
  <si>
    <t>%</t>
  </si>
  <si>
    <t>Relative amount of bone in a defined volume</t>
  </si>
  <si>
    <t>Bone Mineral Density</t>
  </si>
  <si>
    <t>BMD</t>
  </si>
  <si>
    <r>
      <t>mgHA/cm</t>
    </r>
    <r>
      <rPr>
        <vertAlign val="superscript"/>
        <sz val="11"/>
        <color rgb="FF000000"/>
        <rFont val="Times New Roman"/>
        <family val="1"/>
      </rPr>
      <t>3</t>
    </r>
  </si>
  <si>
    <t>Trabecular Thickness</t>
  </si>
  <si>
    <t>Tb.Th</t>
  </si>
  <si>
    <t>mm</t>
  </si>
  <si>
    <t>Average thickness of individual trabeculae</t>
  </si>
  <si>
    <t>Trabecular Number</t>
  </si>
  <si>
    <t>Tb.N</t>
  </si>
  <si>
    <r>
      <t>mm</t>
    </r>
    <r>
      <rPr>
        <vertAlign val="superscript"/>
        <sz val="11"/>
        <color rgb="FF000000"/>
        <rFont val="Times New Roman"/>
        <family val="1"/>
      </rPr>
      <t>-1</t>
    </r>
  </si>
  <si>
    <t>Average number of trabeculae per mm. of bone</t>
  </si>
  <si>
    <t>Trabecular Separation</t>
  </si>
  <si>
    <t>Tb.Sp</t>
  </si>
  <si>
    <t>Average distance separating individual trabeculae</t>
  </si>
  <si>
    <t>Connectivity Density</t>
  </si>
  <si>
    <t>Conn.D</t>
  </si>
  <si>
    <r>
      <t>mm</t>
    </r>
    <r>
      <rPr>
        <vertAlign val="superscript"/>
        <sz val="11"/>
        <color rgb="FF000000"/>
        <rFont val="Times New Roman"/>
        <family val="1"/>
      </rPr>
      <t>-3</t>
    </r>
  </si>
  <si>
    <t xml:space="preserve">Measure of density intricacies formed by a trabecular bone mesh throughout a given volume. </t>
  </si>
  <si>
    <t>Structural Model Index</t>
  </si>
  <si>
    <t>-</t>
  </si>
  <si>
    <t>Describes trabecular architecture as either plate-like or rod-like. With a typical range of 0-3, high values indicate rod-like structures, whereas lower values indicate plate-like structures. Occasionally, negative values of SMI occur. This only indicates concavities within the trabeculae (i.e. a plate-like trabeculae is very thin in the middle, but thick at the ends) Higher negative numbers suggest more sphere like structures.</t>
  </si>
  <si>
    <t>Cortical Parameters</t>
  </si>
  <si>
    <t>Cortical Thickness</t>
  </si>
  <si>
    <t>Ct.Th</t>
  </si>
  <si>
    <t>µm</t>
  </si>
  <si>
    <t>Average thickness of cortical shell</t>
  </si>
  <si>
    <t>Cortical Tissue Mineral Density</t>
  </si>
  <si>
    <t>Ct.TMD</t>
  </si>
  <si>
    <t>Mean density of bone only (material density)</t>
  </si>
  <si>
    <t>Bone Area</t>
  </si>
  <si>
    <t>Ct.Ar</t>
  </si>
  <si>
    <r>
      <t>mm</t>
    </r>
    <r>
      <rPr>
        <vertAlign val="superscript"/>
        <sz val="11"/>
        <color rgb="FF000000"/>
        <rFont val="Times New Roman"/>
        <family val="1"/>
      </rPr>
      <t>2</t>
    </r>
  </si>
  <si>
    <t>Average area of bone in a specific cross-sectional region</t>
  </si>
  <si>
    <t>Total Area</t>
  </si>
  <si>
    <t>Tt.Ar</t>
  </si>
  <si>
    <t>Average total cross-sectional area containing both bone &amp; non-bone</t>
  </si>
  <si>
    <t>Medullary Area</t>
  </si>
  <si>
    <t>Ma.Ar</t>
  </si>
  <si>
    <t>Difference of total area and bone area (TA-BA)</t>
  </si>
  <si>
    <t>Bone Area Fraction</t>
  </si>
  <si>
    <t>Ct.Ar/Tt.Ar</t>
  </si>
  <si>
    <t>Relative cortical bone area</t>
  </si>
  <si>
    <t>Polar Moment of Inertia</t>
  </si>
  <si>
    <t>J</t>
  </si>
  <si>
    <r>
      <t>mm</t>
    </r>
    <r>
      <rPr>
        <vertAlign val="superscript"/>
        <sz val="11"/>
        <color rgb="FF000000"/>
        <rFont val="Times New Roman"/>
        <family val="1"/>
      </rPr>
      <t>4</t>
    </r>
  </si>
  <si>
    <r>
      <t xml:space="preserve">Value indicating the </t>
    </r>
    <r>
      <rPr>
        <sz val="11"/>
        <color theme="1"/>
        <rFont val="Times New Roman"/>
        <family val="1"/>
      </rPr>
      <t xml:space="preserve">bending and torsional rigidity around the neutral axis of the bone and perpendicular to the x and y-axes and passing through the center of mass. The moment of inertia is a measure of the resistance of the bone to an imposed bending load. </t>
    </r>
    <r>
      <rPr>
        <sz val="11"/>
        <color rgb="FF000000"/>
        <rFont val="Times New Roman"/>
        <family val="1"/>
      </rPr>
      <t>Larger values indicate a higher bending strength.</t>
    </r>
  </si>
  <si>
    <t>Maximum and minimum moment of inertia</t>
  </si>
  <si>
    <r>
      <t>I</t>
    </r>
    <r>
      <rPr>
        <vertAlign val="subscript"/>
        <sz val="11"/>
        <color rgb="FF000000"/>
        <rFont val="Times New Roman"/>
        <family val="1"/>
      </rPr>
      <t>max</t>
    </r>
    <r>
      <rPr>
        <sz val="11"/>
        <color rgb="FF000000"/>
        <rFont val="Times New Roman"/>
        <family val="1"/>
      </rPr>
      <t>, I</t>
    </r>
    <r>
      <rPr>
        <vertAlign val="subscript"/>
        <sz val="11"/>
        <color rgb="FF000000"/>
        <rFont val="Times New Roman"/>
        <family val="1"/>
      </rPr>
      <t>min</t>
    </r>
  </si>
  <si>
    <r>
      <t>Greatest (I</t>
    </r>
    <r>
      <rPr>
        <vertAlign val="subscript"/>
        <sz val="11"/>
        <color theme="1"/>
        <rFont val="Times New Roman"/>
        <family val="1"/>
      </rPr>
      <t>max</t>
    </r>
    <r>
      <rPr>
        <sz val="11"/>
        <color theme="1"/>
        <rFont val="Times New Roman"/>
        <family val="1"/>
      </rPr>
      <t>) and smallest (I</t>
    </r>
    <r>
      <rPr>
        <vertAlign val="subscript"/>
        <sz val="11"/>
        <color theme="1"/>
        <rFont val="Times New Roman"/>
        <family val="1"/>
      </rPr>
      <t>min</t>
    </r>
    <r>
      <rPr>
        <sz val="11"/>
        <color theme="1"/>
        <rFont val="Times New Roman"/>
        <family val="1"/>
      </rPr>
      <t>) values of flexural rigidity used in assessing the direction of true moments of inertia.</t>
    </r>
  </si>
  <si>
    <t>Mineral density of the trabecular region of interest. This is the average density of all pixels within the region of interest.</t>
  </si>
  <si>
    <t>Control</t>
  </si>
  <si>
    <t>Mutant</t>
  </si>
  <si>
    <t>Gender</t>
  </si>
  <si>
    <t>Male</t>
  </si>
  <si>
    <t>microCT Results for: Six2 Cre SIK Mutant (CSRC-39387)</t>
  </si>
  <si>
    <t>Mean</t>
  </si>
  <si>
    <t>STD</t>
  </si>
  <si>
    <t>N</t>
  </si>
  <si>
    <t>Control Male</t>
  </si>
  <si>
    <t>Mutant Male</t>
  </si>
  <si>
    <t>ConnD. (1/mm3)</t>
  </si>
  <si>
    <t>Ma.Ar [mm2]</t>
  </si>
  <si>
    <t>Tt.Ar [mm2]</t>
  </si>
  <si>
    <t>pMOI[mm4]</t>
  </si>
  <si>
    <t>Imax[mm4]</t>
  </si>
  <si>
    <t>Imin[mm4]</t>
  </si>
  <si>
    <t>Trabecular</t>
  </si>
  <si>
    <t>Cortical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</si>
</sst>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rgb="FF000000"/>
      <name val="Times New Roman"/>
      <family val="1"/>
    </font>
    <font>
      <vertAlign val="subscript"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8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2" borderId="11" xfId="0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1" fontId="0" fillId="3" borderId="17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8" xfId="0" applyBorder="1"/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0" xfId="0" applyNumberForma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1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" fontId="0" fillId="0" borderId="19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1" xfId="0" applyNumberFormat="1" applyBorder="1"/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164" fontId="0" fillId="0" borderId="9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2"/>
  <sheetViews>
    <sheetView tabSelected="1" zoomScale="75" workbookViewId="0">
      <selection activeCell="D46" sqref="D46"/>
    </sheetView>
  </sheetViews>
  <sheetFormatPr baseColWidth="10" defaultColWidth="8.83203125" defaultRowHeight="15" x14ac:dyDescent="0.2"/>
  <cols>
    <col min="1" max="3" width="19.33203125" customWidth="1"/>
    <col min="4" max="4" width="18" bestFit="1" customWidth="1"/>
    <col min="5" max="5" width="12.1640625" customWidth="1"/>
    <col min="6" max="6" width="17.5" customWidth="1"/>
    <col min="7" max="7" width="16.5" customWidth="1"/>
    <col min="8" max="8" width="13.1640625" customWidth="1"/>
    <col min="9" max="9" width="12.5" customWidth="1"/>
    <col min="10" max="10" width="14.1640625" customWidth="1"/>
    <col min="11" max="11" width="11.5" bestFit="1" customWidth="1"/>
    <col min="12" max="12" width="11.1640625" bestFit="1" customWidth="1"/>
    <col min="13" max="13" width="11.1640625" customWidth="1"/>
    <col min="14" max="14" width="11.33203125" bestFit="1" customWidth="1"/>
    <col min="15" max="15" width="12.1640625" bestFit="1" customWidth="1"/>
    <col min="16" max="16" width="11.5" bestFit="1" customWidth="1"/>
    <col min="17" max="17" width="19.5" bestFit="1" customWidth="1"/>
    <col min="18" max="18" width="14.5" bestFit="1" customWidth="1"/>
    <col min="19" max="19" width="11" bestFit="1" customWidth="1"/>
    <col min="20" max="20" width="10.83203125" bestFit="1" customWidth="1"/>
    <col min="21" max="21" width="10.33203125" bestFit="1" customWidth="1"/>
  </cols>
  <sheetData>
    <row r="1" spans="1:21" ht="19" x14ac:dyDescent="0.25">
      <c r="A1" s="6" t="s">
        <v>85</v>
      </c>
      <c r="B1" s="6"/>
      <c r="C1" s="6"/>
      <c r="D1" s="7"/>
      <c r="E1" s="3"/>
      <c r="F1" s="2"/>
      <c r="G1" s="2"/>
      <c r="H1" s="1"/>
      <c r="I1" s="1"/>
      <c r="J1" s="1"/>
      <c r="K1" s="1"/>
    </row>
    <row r="2" spans="1:21" x14ac:dyDescent="0.2">
      <c r="E2" s="3"/>
      <c r="F2" s="2"/>
      <c r="G2" s="2"/>
      <c r="H2" s="1"/>
      <c r="I2" s="1"/>
      <c r="J2" s="1"/>
      <c r="K2" s="1"/>
    </row>
    <row r="3" spans="1:21" x14ac:dyDescent="0.2">
      <c r="A3" s="4"/>
      <c r="B3" s="4"/>
      <c r="C3" s="4"/>
      <c r="D3" s="4"/>
      <c r="E3" s="93" t="s">
        <v>17</v>
      </c>
      <c r="F3" s="93"/>
      <c r="G3" s="93"/>
      <c r="H3" s="93"/>
      <c r="I3" s="93"/>
      <c r="J3" s="93"/>
      <c r="K3" s="93"/>
      <c r="L3" s="94" t="s">
        <v>7</v>
      </c>
      <c r="M3" s="95"/>
      <c r="N3" s="96"/>
      <c r="O3" s="96"/>
      <c r="P3" s="96"/>
      <c r="Q3" s="96"/>
      <c r="R3" s="96"/>
      <c r="S3" s="96"/>
      <c r="T3" s="96"/>
      <c r="U3" s="97"/>
    </row>
    <row r="4" spans="1:21" ht="16" x14ac:dyDescent="0.2">
      <c r="A4" s="5" t="s">
        <v>0</v>
      </c>
      <c r="B4" s="9" t="s">
        <v>6</v>
      </c>
      <c r="C4" s="9" t="s">
        <v>83</v>
      </c>
      <c r="D4" s="5" t="s">
        <v>21</v>
      </c>
      <c r="E4" s="10" t="s">
        <v>1</v>
      </c>
      <c r="F4" s="11" t="s">
        <v>19</v>
      </c>
      <c r="G4" s="11" t="s">
        <v>18</v>
      </c>
      <c r="H4" s="11" t="s">
        <v>2</v>
      </c>
      <c r="I4" s="11" t="s">
        <v>3</v>
      </c>
      <c r="J4" s="11" t="s">
        <v>4</v>
      </c>
      <c r="K4" s="11" t="s">
        <v>5</v>
      </c>
      <c r="L4" s="12" t="s">
        <v>11</v>
      </c>
      <c r="M4" s="12" t="s">
        <v>12</v>
      </c>
      <c r="N4" s="12" t="s">
        <v>13</v>
      </c>
      <c r="O4" s="12" t="s">
        <v>9</v>
      </c>
      <c r="P4" s="12" t="s">
        <v>8</v>
      </c>
      <c r="Q4" s="12" t="s">
        <v>20</v>
      </c>
      <c r="R4" s="12" t="s">
        <v>10</v>
      </c>
      <c r="S4" s="12" t="s">
        <v>14</v>
      </c>
      <c r="T4" s="12" t="s">
        <v>15</v>
      </c>
      <c r="U4" s="13" t="s">
        <v>16</v>
      </c>
    </row>
    <row r="5" spans="1:21" s="8" customFormat="1" x14ac:dyDescent="0.2">
      <c r="A5" s="20">
        <v>2508</v>
      </c>
      <c r="B5" s="21" t="s">
        <v>81</v>
      </c>
      <c r="C5" s="21" t="s">
        <v>84</v>
      </c>
      <c r="D5" s="26">
        <v>13.860999999999997</v>
      </c>
      <c r="E5" s="29">
        <v>33.72</v>
      </c>
      <c r="F5" s="30">
        <v>335.98899999999998</v>
      </c>
      <c r="G5" s="30">
        <v>421.75659999999999</v>
      </c>
      <c r="H5" s="31">
        <v>0.58260000000000001</v>
      </c>
      <c r="I5" s="31">
        <v>7.7325999999999997</v>
      </c>
      <c r="J5" s="31">
        <v>5.1499999999999997E-2</v>
      </c>
      <c r="K5" s="32">
        <v>0.1145</v>
      </c>
      <c r="L5" s="41">
        <v>0.77873999999999999</v>
      </c>
      <c r="M5" s="42">
        <f t="shared" ref="M5:M28" si="0">N5-L5</f>
        <v>1.20427</v>
      </c>
      <c r="N5" s="42">
        <v>1.9830099999999999</v>
      </c>
      <c r="O5" s="43">
        <v>39.271000000000001</v>
      </c>
      <c r="P5" s="42">
        <v>0.15809999999999999</v>
      </c>
      <c r="Q5" s="44">
        <v>1098.7268999999999</v>
      </c>
      <c r="R5" s="43">
        <v>2.1850000000000036</v>
      </c>
      <c r="S5" s="42">
        <v>0.4229</v>
      </c>
      <c r="T5" s="42">
        <v>0.29249999999999998</v>
      </c>
      <c r="U5" s="45">
        <v>0.13039000000000001</v>
      </c>
    </row>
    <row r="6" spans="1:21" s="8" customFormat="1" x14ac:dyDescent="0.2">
      <c r="A6" s="22">
        <v>2510</v>
      </c>
      <c r="B6" s="23" t="s">
        <v>81</v>
      </c>
      <c r="C6" s="23" t="s">
        <v>84</v>
      </c>
      <c r="D6" s="27">
        <v>14.402000000000001</v>
      </c>
      <c r="E6" s="33">
        <v>25.31</v>
      </c>
      <c r="F6" s="34">
        <v>285.81869999999998</v>
      </c>
      <c r="G6" s="34">
        <v>338.0428</v>
      </c>
      <c r="H6" s="35">
        <v>1.4616</v>
      </c>
      <c r="I6" s="35">
        <v>6.7378</v>
      </c>
      <c r="J6" s="35">
        <v>4.9500000000000002E-2</v>
      </c>
      <c r="K6" s="36">
        <v>0.1346</v>
      </c>
      <c r="L6" s="46">
        <v>0.78481999999999996</v>
      </c>
      <c r="M6" s="47">
        <f t="shared" si="0"/>
        <v>1.02549</v>
      </c>
      <c r="N6" s="47">
        <v>1.8103100000000001</v>
      </c>
      <c r="O6" s="48">
        <v>43.353000000000002</v>
      </c>
      <c r="P6" s="47">
        <v>0.1699</v>
      </c>
      <c r="Q6" s="49">
        <v>1117.319</v>
      </c>
      <c r="R6" s="48">
        <v>2.1739999999999982</v>
      </c>
      <c r="S6" s="47">
        <v>0.37185000000000001</v>
      </c>
      <c r="T6" s="47">
        <v>0.24856</v>
      </c>
      <c r="U6" s="50">
        <v>0.12330000000000001</v>
      </c>
    </row>
    <row r="7" spans="1:21" s="8" customFormat="1" x14ac:dyDescent="0.2">
      <c r="A7" s="56">
        <v>2511</v>
      </c>
      <c r="B7" s="23" t="s">
        <v>81</v>
      </c>
      <c r="C7" s="23" t="s">
        <v>84</v>
      </c>
      <c r="D7" s="27">
        <v>14.036999999999999</v>
      </c>
      <c r="E7" s="33">
        <v>35.65</v>
      </c>
      <c r="F7" s="34">
        <v>361.21420000000001</v>
      </c>
      <c r="G7" s="34">
        <v>357.98660000000001</v>
      </c>
      <c r="H7" s="35">
        <v>0.55230000000000001</v>
      </c>
      <c r="I7" s="35">
        <v>7.1318000000000001</v>
      </c>
      <c r="J7" s="35">
        <v>6.1600000000000002E-2</v>
      </c>
      <c r="K7" s="36">
        <v>0.1268</v>
      </c>
      <c r="L7" s="46">
        <v>0.88112000000000001</v>
      </c>
      <c r="M7" s="47">
        <f t="shared" si="0"/>
        <v>1.2607399999999997</v>
      </c>
      <c r="N7" s="47">
        <v>2.1418599999999999</v>
      </c>
      <c r="O7" s="48">
        <v>41.138000000000005</v>
      </c>
      <c r="P7" s="47">
        <v>0.1666</v>
      </c>
      <c r="Q7" s="49">
        <v>1122.2706000000001</v>
      </c>
      <c r="R7" s="48">
        <v>2.2399999999999975</v>
      </c>
      <c r="S7" s="47">
        <v>0.50727</v>
      </c>
      <c r="T7" s="47">
        <v>0.34583000000000003</v>
      </c>
      <c r="U7" s="50">
        <v>0.16144</v>
      </c>
    </row>
    <row r="8" spans="1:21" s="8" customFormat="1" x14ac:dyDescent="0.2">
      <c r="A8" s="22">
        <v>2512</v>
      </c>
      <c r="B8" s="23" t="s">
        <v>81</v>
      </c>
      <c r="C8" s="23" t="s">
        <v>84</v>
      </c>
      <c r="D8" s="27">
        <v>14.36099999999999</v>
      </c>
      <c r="E8" s="33">
        <v>31.31</v>
      </c>
      <c r="F8" s="34">
        <v>322.34859999999998</v>
      </c>
      <c r="G8" s="34">
        <v>348.48149999999998</v>
      </c>
      <c r="H8" s="35">
        <v>0.95250000000000001</v>
      </c>
      <c r="I8" s="35">
        <v>6.9156000000000004</v>
      </c>
      <c r="J8" s="35">
        <v>5.7299999999999997E-2</v>
      </c>
      <c r="K8" s="36">
        <v>0.13120000000000001</v>
      </c>
      <c r="L8" s="46">
        <v>0.92283999999999999</v>
      </c>
      <c r="M8" s="47">
        <f t="shared" si="0"/>
        <v>1.2138900000000001</v>
      </c>
      <c r="N8" s="47">
        <v>2.13673</v>
      </c>
      <c r="O8" s="48">
        <v>43.189</v>
      </c>
      <c r="P8" s="47">
        <v>0.18049999999999999</v>
      </c>
      <c r="Q8" s="49">
        <v>1131.6133</v>
      </c>
      <c r="R8" s="48">
        <v>1.9059999999999966</v>
      </c>
      <c r="S8" s="47">
        <v>0.51983999999999997</v>
      </c>
      <c r="T8" s="47">
        <v>0.35432000000000002</v>
      </c>
      <c r="U8" s="50">
        <v>0.16552</v>
      </c>
    </row>
    <row r="9" spans="1:21" s="8" customFormat="1" x14ac:dyDescent="0.2">
      <c r="A9" s="22">
        <v>2528</v>
      </c>
      <c r="B9" s="23" t="s">
        <v>81</v>
      </c>
      <c r="C9" s="23" t="s">
        <v>84</v>
      </c>
      <c r="D9" s="27">
        <v>13.672999999999995</v>
      </c>
      <c r="E9" s="33">
        <v>48.58</v>
      </c>
      <c r="F9" s="34">
        <v>431.47129999999999</v>
      </c>
      <c r="G9" s="34">
        <v>368.17559999999997</v>
      </c>
      <c r="H9" s="35">
        <v>-1.0476000000000001</v>
      </c>
      <c r="I9" s="35">
        <v>8.1698000000000004</v>
      </c>
      <c r="J9" s="35">
        <v>7.6399999999999996E-2</v>
      </c>
      <c r="K9" s="36">
        <v>0.1104</v>
      </c>
      <c r="L9" s="46">
        <v>0.95816000000000001</v>
      </c>
      <c r="M9" s="47">
        <f t="shared" si="0"/>
        <v>1.5172099999999999</v>
      </c>
      <c r="N9" s="47">
        <v>2.4753699999999998</v>
      </c>
      <c r="O9" s="48">
        <v>38.707999999999998</v>
      </c>
      <c r="P9" s="47">
        <v>0.18090000000000001</v>
      </c>
      <c r="Q9" s="49">
        <v>1096.3914</v>
      </c>
      <c r="R9" s="48">
        <v>1.0270000000000001</v>
      </c>
      <c r="S9" s="47">
        <v>0.62790000000000001</v>
      </c>
      <c r="T9" s="47">
        <v>0.40024999999999999</v>
      </c>
      <c r="U9" s="50">
        <v>0.22764999999999999</v>
      </c>
    </row>
    <row r="10" spans="1:21" s="8" customFormat="1" x14ac:dyDescent="0.2">
      <c r="A10" s="22">
        <v>2529</v>
      </c>
      <c r="B10" s="23" t="s">
        <v>81</v>
      </c>
      <c r="C10" s="23" t="s">
        <v>84</v>
      </c>
      <c r="D10" s="27">
        <v>14.444000000000003</v>
      </c>
      <c r="E10" s="33">
        <v>49.47</v>
      </c>
      <c r="F10" s="34">
        <v>444.084</v>
      </c>
      <c r="G10" s="34">
        <v>381.45069999999998</v>
      </c>
      <c r="H10" s="35">
        <v>-1.3637999999999999</v>
      </c>
      <c r="I10" s="35">
        <v>8.3088999999999995</v>
      </c>
      <c r="J10" s="35">
        <v>7.4399999999999994E-2</v>
      </c>
      <c r="K10" s="36">
        <v>0.1167</v>
      </c>
      <c r="L10" s="46">
        <v>1.01675</v>
      </c>
      <c r="M10" s="47">
        <f t="shared" si="0"/>
        <v>1.62066</v>
      </c>
      <c r="N10" s="47">
        <v>2.63741</v>
      </c>
      <c r="O10" s="48">
        <v>38.551000000000002</v>
      </c>
      <c r="P10" s="47">
        <v>0.18379999999999999</v>
      </c>
      <c r="Q10" s="49">
        <v>1100.8759</v>
      </c>
      <c r="R10" s="48">
        <v>1.4100000000000001</v>
      </c>
      <c r="S10" s="47">
        <v>0.69921999999999995</v>
      </c>
      <c r="T10" s="47">
        <v>0.43271999999999999</v>
      </c>
      <c r="U10" s="50">
        <v>0.26651000000000002</v>
      </c>
    </row>
    <row r="11" spans="1:21" s="8" customFormat="1" x14ac:dyDescent="0.2">
      <c r="A11" s="22">
        <v>2534</v>
      </c>
      <c r="B11" s="23" t="s">
        <v>81</v>
      </c>
      <c r="C11" s="23" t="s">
        <v>84</v>
      </c>
      <c r="D11" s="27">
        <v>14.402000000000001</v>
      </c>
      <c r="E11" s="33">
        <v>45.68</v>
      </c>
      <c r="F11" s="34">
        <v>414.74790000000002</v>
      </c>
      <c r="G11" s="34">
        <v>399.46359999999999</v>
      </c>
      <c r="H11" s="35">
        <v>-0.56440000000000001</v>
      </c>
      <c r="I11" s="35">
        <v>8.2675000000000001</v>
      </c>
      <c r="J11" s="35">
        <v>7.0099999999999996E-2</v>
      </c>
      <c r="K11" s="36">
        <v>0.1033</v>
      </c>
      <c r="L11" s="46">
        <v>0.88597000000000004</v>
      </c>
      <c r="M11" s="47">
        <f t="shared" si="0"/>
        <v>1.427</v>
      </c>
      <c r="N11" s="47">
        <v>2.31297</v>
      </c>
      <c r="O11" s="48">
        <v>38.304000000000002</v>
      </c>
      <c r="P11" s="47">
        <v>0.16819999999999999</v>
      </c>
      <c r="Q11" s="49">
        <v>1088.4501</v>
      </c>
      <c r="R11" s="48">
        <v>2.2079999999999989</v>
      </c>
      <c r="S11" s="47">
        <v>0.53349000000000002</v>
      </c>
      <c r="T11" s="47">
        <v>0.33209</v>
      </c>
      <c r="U11" s="50">
        <v>0.2014</v>
      </c>
    </row>
    <row r="12" spans="1:21" s="8" customFormat="1" x14ac:dyDescent="0.2">
      <c r="A12" s="22">
        <v>8682</v>
      </c>
      <c r="B12" s="23" t="s">
        <v>81</v>
      </c>
      <c r="C12" s="23" t="s">
        <v>84</v>
      </c>
      <c r="D12" s="27">
        <v>14.037000000000006</v>
      </c>
      <c r="E12" s="33">
        <v>37.43</v>
      </c>
      <c r="F12" s="34">
        <v>370.1832</v>
      </c>
      <c r="G12" s="34">
        <v>338.59379999999999</v>
      </c>
      <c r="H12" s="35">
        <v>0.36870000000000003</v>
      </c>
      <c r="I12" s="35">
        <v>7.3955000000000002</v>
      </c>
      <c r="J12" s="35">
        <v>6.5699999999999995E-2</v>
      </c>
      <c r="K12" s="36">
        <v>0.1232</v>
      </c>
      <c r="L12" s="46">
        <v>0.94799999999999995</v>
      </c>
      <c r="M12" s="47">
        <f t="shared" si="0"/>
        <v>1.2921100000000001</v>
      </c>
      <c r="N12" s="47">
        <v>2.24011</v>
      </c>
      <c r="O12" s="48">
        <v>42.319000000000003</v>
      </c>
      <c r="P12" s="47">
        <v>0.18870000000000001</v>
      </c>
      <c r="Q12" s="49">
        <v>1164.5930000000001</v>
      </c>
      <c r="R12" s="48">
        <v>1.1669999999999958</v>
      </c>
      <c r="S12" s="47">
        <v>0.55532999999999999</v>
      </c>
      <c r="T12" s="47">
        <v>0.36209999999999998</v>
      </c>
      <c r="U12" s="50">
        <v>0.19323000000000001</v>
      </c>
    </row>
    <row r="13" spans="1:21" s="8" customFormat="1" x14ac:dyDescent="0.2">
      <c r="A13" s="22">
        <v>8686</v>
      </c>
      <c r="B13" s="23" t="s">
        <v>81</v>
      </c>
      <c r="C13" s="23" t="s">
        <v>84</v>
      </c>
      <c r="D13" s="27">
        <v>13.954000000000001</v>
      </c>
      <c r="E13" s="33">
        <v>20.21</v>
      </c>
      <c r="F13" s="34">
        <v>249.28870000000001</v>
      </c>
      <c r="G13" s="34">
        <v>338.07479999999998</v>
      </c>
      <c r="H13" s="35">
        <v>1.9278</v>
      </c>
      <c r="I13" s="35">
        <v>6.2838000000000003</v>
      </c>
      <c r="J13" s="35">
        <v>4.4999999999999998E-2</v>
      </c>
      <c r="K13" s="36">
        <v>0.15040000000000001</v>
      </c>
      <c r="L13" s="46">
        <v>0.74795999999999996</v>
      </c>
      <c r="M13" s="47">
        <f t="shared" si="0"/>
        <v>1.1213600000000001</v>
      </c>
      <c r="N13" s="47">
        <v>1.8693200000000001</v>
      </c>
      <c r="O13" s="48">
        <v>40.012999999999998</v>
      </c>
      <c r="P13" s="47">
        <v>0.1636</v>
      </c>
      <c r="Q13" s="49">
        <v>1149.1776</v>
      </c>
      <c r="R13" s="48">
        <v>2.1510000000000029</v>
      </c>
      <c r="S13" s="47">
        <v>0.37498999999999999</v>
      </c>
      <c r="T13" s="47">
        <v>0.24892</v>
      </c>
      <c r="U13" s="50">
        <v>0.12606999999999999</v>
      </c>
    </row>
    <row r="14" spans="1:21" s="8" customFormat="1" x14ac:dyDescent="0.2">
      <c r="A14" s="22">
        <v>8687</v>
      </c>
      <c r="B14" s="23" t="s">
        <v>81</v>
      </c>
      <c r="C14" s="23" t="s">
        <v>84</v>
      </c>
      <c r="D14" s="27">
        <v>13.631</v>
      </c>
      <c r="E14" s="33">
        <v>29.9</v>
      </c>
      <c r="F14" s="34">
        <v>318.98520000000002</v>
      </c>
      <c r="G14" s="34">
        <v>378.29509999999999</v>
      </c>
      <c r="H14" s="35">
        <v>1.0881000000000001</v>
      </c>
      <c r="I14" s="35">
        <v>7.1288999999999998</v>
      </c>
      <c r="J14" s="35">
        <v>5.1900000000000002E-2</v>
      </c>
      <c r="K14" s="36">
        <v>0.12479999999999999</v>
      </c>
      <c r="L14" s="46">
        <v>0.76444999999999996</v>
      </c>
      <c r="M14" s="47">
        <f t="shared" si="0"/>
        <v>1.10223</v>
      </c>
      <c r="N14" s="47">
        <v>1.8666799999999999</v>
      </c>
      <c r="O14" s="48">
        <v>40.951999999999998</v>
      </c>
      <c r="P14" s="47">
        <v>0.1527</v>
      </c>
      <c r="Q14" s="49">
        <v>1121.7101</v>
      </c>
      <c r="R14" s="48">
        <v>2.4839999999999973</v>
      </c>
      <c r="S14" s="47">
        <v>0.38685000000000003</v>
      </c>
      <c r="T14" s="47">
        <v>0.26455000000000001</v>
      </c>
      <c r="U14" s="50">
        <v>0.12229</v>
      </c>
    </row>
    <row r="15" spans="1:21" s="8" customFormat="1" x14ac:dyDescent="0.2">
      <c r="A15" s="57">
        <v>8688</v>
      </c>
      <c r="B15" s="25" t="s">
        <v>81</v>
      </c>
      <c r="C15" s="25" t="s">
        <v>84</v>
      </c>
      <c r="D15" s="28">
        <v>13.548000000000002</v>
      </c>
      <c r="E15" s="37">
        <v>36.64</v>
      </c>
      <c r="F15" s="38">
        <v>359.62599999999998</v>
      </c>
      <c r="G15" s="38">
        <v>421.54899999999998</v>
      </c>
      <c r="H15" s="39">
        <v>0.46629999999999999</v>
      </c>
      <c r="I15" s="39">
        <v>7.649</v>
      </c>
      <c r="J15" s="39">
        <v>6.08E-2</v>
      </c>
      <c r="K15" s="40">
        <v>0.1183</v>
      </c>
      <c r="L15" s="51">
        <v>0.87771999999999994</v>
      </c>
      <c r="M15" s="52">
        <f t="shared" si="0"/>
        <v>1.2024399999999997</v>
      </c>
      <c r="N15" s="52">
        <v>2.0801599999999998</v>
      </c>
      <c r="O15" s="53">
        <v>42.195</v>
      </c>
      <c r="P15" s="52">
        <v>0.18379999999999999</v>
      </c>
      <c r="Q15" s="54">
        <v>1146.2814000000001</v>
      </c>
      <c r="R15" s="53">
        <v>1.7209999999999948</v>
      </c>
      <c r="S15" s="52">
        <v>0.47117999999999999</v>
      </c>
      <c r="T15" s="52">
        <v>0.29988999999999999</v>
      </c>
      <c r="U15" s="55">
        <v>0.17129</v>
      </c>
    </row>
    <row r="16" spans="1:21" s="8" customFormat="1" x14ac:dyDescent="0.2">
      <c r="A16" s="22"/>
      <c r="B16" s="23"/>
      <c r="C16" s="23"/>
      <c r="D16" s="27"/>
      <c r="E16" s="33"/>
      <c r="F16" s="34"/>
      <c r="G16" s="34"/>
      <c r="H16" s="35"/>
      <c r="I16" s="35"/>
      <c r="J16" s="35"/>
      <c r="K16" s="36"/>
      <c r="L16" s="46"/>
      <c r="M16" s="47"/>
      <c r="N16" s="47"/>
      <c r="O16" s="48"/>
      <c r="P16" s="47"/>
      <c r="Q16" s="49"/>
      <c r="R16" s="48"/>
      <c r="S16" s="47"/>
      <c r="T16" s="47"/>
      <c r="U16" s="50"/>
    </row>
    <row r="17" spans="1:21" s="8" customFormat="1" x14ac:dyDescent="0.2">
      <c r="A17" s="57"/>
      <c r="B17" s="25"/>
      <c r="C17" s="25"/>
      <c r="D17" s="28"/>
      <c r="E17" s="37"/>
      <c r="F17" s="38"/>
      <c r="G17" s="38"/>
      <c r="H17" s="39"/>
      <c r="I17" s="39"/>
      <c r="J17" s="39"/>
      <c r="K17" s="40"/>
      <c r="L17" s="51"/>
      <c r="M17" s="52"/>
      <c r="N17" s="52"/>
      <c r="O17" s="53"/>
      <c r="P17" s="52"/>
      <c r="Q17" s="54"/>
      <c r="R17" s="53"/>
      <c r="S17" s="52"/>
      <c r="T17" s="52"/>
      <c r="U17" s="55"/>
    </row>
    <row r="18" spans="1:21" s="8" customFormat="1" x14ac:dyDescent="0.2">
      <c r="A18" s="58">
        <v>2509</v>
      </c>
      <c r="B18" s="21" t="s">
        <v>82</v>
      </c>
      <c r="C18" s="21" t="s">
        <v>84</v>
      </c>
      <c r="D18" s="26">
        <v>13.254999999999995</v>
      </c>
      <c r="E18" s="29">
        <v>26.889999999999997</v>
      </c>
      <c r="F18" s="30">
        <v>286.47269999999997</v>
      </c>
      <c r="G18" s="30">
        <v>416.38830000000002</v>
      </c>
      <c r="H18" s="31">
        <v>1.26</v>
      </c>
      <c r="I18" s="31">
        <v>6.5698999999999996</v>
      </c>
      <c r="J18" s="31">
        <v>5.0200000000000002E-2</v>
      </c>
      <c r="K18" s="32">
        <v>0.14249999999999999</v>
      </c>
      <c r="L18" s="41">
        <v>0.80369000000000002</v>
      </c>
      <c r="M18" s="42">
        <f t="shared" si="0"/>
        <v>1.3258199999999998</v>
      </c>
      <c r="N18" s="42">
        <v>2.1295099999999998</v>
      </c>
      <c r="O18" s="43">
        <v>37.741</v>
      </c>
      <c r="P18" s="42">
        <v>0.14510000000000001</v>
      </c>
      <c r="Q18" s="44">
        <v>1068.4567</v>
      </c>
      <c r="R18" s="43">
        <v>3.7839999999999985</v>
      </c>
      <c r="S18" s="42">
        <v>0.47315000000000002</v>
      </c>
      <c r="T18" s="42">
        <v>0.32806999999999997</v>
      </c>
      <c r="U18" s="45">
        <v>0.14507999999999999</v>
      </c>
    </row>
    <row r="19" spans="1:21" s="8" customFormat="1" x14ac:dyDescent="0.2">
      <c r="A19" s="22">
        <v>2527</v>
      </c>
      <c r="B19" s="23" t="s">
        <v>82</v>
      </c>
      <c r="C19" s="23" t="s">
        <v>84</v>
      </c>
      <c r="D19" s="27">
        <v>13.765999999999998</v>
      </c>
      <c r="E19" s="33">
        <v>46.57</v>
      </c>
      <c r="F19" s="34">
        <v>418.76530000000002</v>
      </c>
      <c r="G19" s="34">
        <v>415.68900000000002</v>
      </c>
      <c r="H19" s="35">
        <v>-0.8024</v>
      </c>
      <c r="I19" s="35">
        <v>7.8798000000000004</v>
      </c>
      <c r="J19" s="35">
        <v>8.6800000000000002E-2</v>
      </c>
      <c r="K19" s="36">
        <v>0.1215</v>
      </c>
      <c r="L19" s="46">
        <v>0.95172000000000001</v>
      </c>
      <c r="M19" s="47">
        <f t="shared" si="0"/>
        <v>1.4953400000000001</v>
      </c>
      <c r="N19" s="47">
        <v>2.44706</v>
      </c>
      <c r="O19" s="48">
        <v>38.891999999999996</v>
      </c>
      <c r="P19" s="47">
        <v>0.1709</v>
      </c>
      <c r="Q19" s="49">
        <v>1074.6228000000001</v>
      </c>
      <c r="R19" s="48">
        <v>2.0830000000000015</v>
      </c>
      <c r="S19" s="47">
        <v>0.61558999999999997</v>
      </c>
      <c r="T19" s="47">
        <v>0.39402999999999999</v>
      </c>
      <c r="U19" s="50">
        <v>0.22156000000000001</v>
      </c>
    </row>
    <row r="20" spans="1:21" s="8" customFormat="1" x14ac:dyDescent="0.2">
      <c r="A20" s="22">
        <v>2532</v>
      </c>
      <c r="B20" s="23" t="s">
        <v>82</v>
      </c>
      <c r="C20" s="23" t="s">
        <v>84</v>
      </c>
      <c r="D20" s="27">
        <v>13.350000000000001</v>
      </c>
      <c r="E20" s="33">
        <v>40.630000000000003</v>
      </c>
      <c r="F20" s="34">
        <v>384.6644</v>
      </c>
      <c r="G20" s="34">
        <v>316.58330000000001</v>
      </c>
      <c r="H20" s="35">
        <v>6.8400000000000002E-2</v>
      </c>
      <c r="I20" s="35">
        <v>7.3912000000000004</v>
      </c>
      <c r="J20" s="35">
        <v>7.1499999999999994E-2</v>
      </c>
      <c r="K20" s="36">
        <v>0.1225</v>
      </c>
      <c r="L20" s="46">
        <v>0.79690000000000005</v>
      </c>
      <c r="M20" s="47">
        <f t="shared" si="0"/>
        <v>1.3186200000000001</v>
      </c>
      <c r="N20" s="47">
        <v>2.1155200000000001</v>
      </c>
      <c r="O20" s="48">
        <v>37.669000000000004</v>
      </c>
      <c r="P20" s="47">
        <v>0.16270000000000001</v>
      </c>
      <c r="Q20" s="49">
        <v>1091.0659000000001</v>
      </c>
      <c r="R20" s="48">
        <v>1.2229999999999963</v>
      </c>
      <c r="S20" s="47">
        <v>0.44064999999999999</v>
      </c>
      <c r="T20" s="47">
        <v>0.26966000000000001</v>
      </c>
      <c r="U20" s="50">
        <v>0.17099</v>
      </c>
    </row>
    <row r="21" spans="1:21" s="8" customFormat="1" x14ac:dyDescent="0.2">
      <c r="A21" s="22">
        <v>2533</v>
      </c>
      <c r="B21" s="23" t="s">
        <v>82</v>
      </c>
      <c r="C21" s="23" t="s">
        <v>84</v>
      </c>
      <c r="D21" s="27">
        <v>13.982000000000003</v>
      </c>
      <c r="E21" s="33">
        <v>39.979999999999997</v>
      </c>
      <c r="F21" s="34">
        <v>375.97570000000002</v>
      </c>
      <c r="G21" s="34">
        <v>333.5677</v>
      </c>
      <c r="H21" s="35">
        <v>3.6600000000000001E-2</v>
      </c>
      <c r="I21" s="35">
        <v>7.4729000000000001</v>
      </c>
      <c r="J21" s="35">
        <v>6.7699999999999996E-2</v>
      </c>
      <c r="K21" s="36">
        <v>0.1215</v>
      </c>
      <c r="L21" s="46">
        <v>0.84823999999999999</v>
      </c>
      <c r="M21" s="47">
        <f t="shared" si="0"/>
        <v>1.26694</v>
      </c>
      <c r="N21" s="47">
        <v>2.1151800000000001</v>
      </c>
      <c r="O21" s="48">
        <v>40.101999999999997</v>
      </c>
      <c r="P21" s="47">
        <v>0.16930000000000001</v>
      </c>
      <c r="Q21" s="49">
        <v>1089.3842999999999</v>
      </c>
      <c r="R21" s="48">
        <v>1.8190000000000039</v>
      </c>
      <c r="S21" s="47">
        <v>0.46343000000000001</v>
      </c>
      <c r="T21" s="47">
        <v>0.29088999999999998</v>
      </c>
      <c r="U21" s="50">
        <v>0.17254</v>
      </c>
    </row>
    <row r="22" spans="1:21" s="8" customFormat="1" x14ac:dyDescent="0.2">
      <c r="A22" s="22">
        <v>8680</v>
      </c>
      <c r="B22" s="23" t="s">
        <v>82</v>
      </c>
      <c r="C22" s="23" t="s">
        <v>84</v>
      </c>
      <c r="D22" s="27">
        <v>12.902000000000001</v>
      </c>
      <c r="E22" s="33">
        <v>20.84</v>
      </c>
      <c r="F22" s="34">
        <v>248.91499999999999</v>
      </c>
      <c r="G22" s="34">
        <v>404.15589999999997</v>
      </c>
      <c r="H22" s="35">
        <v>1.8455999999999999</v>
      </c>
      <c r="I22" s="35">
        <v>6.3841999999999999</v>
      </c>
      <c r="J22" s="35">
        <v>4.3999999999999997E-2</v>
      </c>
      <c r="K22" s="36">
        <v>0.15029999999999999</v>
      </c>
      <c r="L22" s="46">
        <v>0.6694</v>
      </c>
      <c r="M22" s="47">
        <f t="shared" si="0"/>
        <v>1.1741900000000001</v>
      </c>
      <c r="N22" s="47">
        <v>1.8435900000000001</v>
      </c>
      <c r="O22" s="48">
        <v>36.309999999999995</v>
      </c>
      <c r="P22" s="47">
        <v>0.14729999999999999</v>
      </c>
      <c r="Q22" s="49">
        <v>1109.9382000000001</v>
      </c>
      <c r="R22" s="48">
        <v>1.5569999999999973</v>
      </c>
      <c r="S22" s="47">
        <v>0.33799000000000001</v>
      </c>
      <c r="T22" s="47">
        <v>0.2268</v>
      </c>
      <c r="U22" s="50">
        <v>0.11119</v>
      </c>
    </row>
    <row r="23" spans="1:21" s="8" customFormat="1" x14ac:dyDescent="0.2">
      <c r="A23" s="22">
        <v>8681</v>
      </c>
      <c r="B23" s="23" t="s">
        <v>82</v>
      </c>
      <c r="C23" s="23" t="s">
        <v>84</v>
      </c>
      <c r="D23" s="27">
        <v>11.724</v>
      </c>
      <c r="E23" s="33">
        <v>8.84</v>
      </c>
      <c r="F23" s="34">
        <v>152.12459999999999</v>
      </c>
      <c r="G23" s="34">
        <v>131.35759999999999</v>
      </c>
      <c r="H23" s="35">
        <v>2.6356000000000002</v>
      </c>
      <c r="I23" s="35">
        <v>4.1810999999999998</v>
      </c>
      <c r="J23" s="35">
        <v>3.85E-2</v>
      </c>
      <c r="K23" s="36">
        <v>0.24179999999999999</v>
      </c>
      <c r="L23" s="46">
        <v>0.43797000000000003</v>
      </c>
      <c r="M23" s="47">
        <f t="shared" si="0"/>
        <v>0.79655000000000009</v>
      </c>
      <c r="N23" s="47">
        <v>1.2345200000000001</v>
      </c>
      <c r="O23" s="48">
        <v>35.476999999999997</v>
      </c>
      <c r="P23" s="47">
        <v>0.11749999999999999</v>
      </c>
      <c r="Q23" s="49">
        <v>1097.2321999999999</v>
      </c>
      <c r="R23" s="48">
        <v>1.2709999999999999</v>
      </c>
      <c r="S23" s="47">
        <v>0.14465</v>
      </c>
      <c r="T23" s="47">
        <v>8.9959999999999998E-2</v>
      </c>
      <c r="U23" s="50">
        <v>5.4690000000000003E-2</v>
      </c>
    </row>
    <row r="24" spans="1:21" s="8" customFormat="1" x14ac:dyDescent="0.2">
      <c r="A24" s="22">
        <v>8683</v>
      </c>
      <c r="B24" s="23" t="s">
        <v>82</v>
      </c>
      <c r="C24" s="23" t="s">
        <v>84</v>
      </c>
      <c r="D24" s="27">
        <v>13.350000000000009</v>
      </c>
      <c r="E24" s="33">
        <v>25.91</v>
      </c>
      <c r="F24" s="34">
        <v>287.87400000000002</v>
      </c>
      <c r="G24" s="34">
        <v>408.55189999999999</v>
      </c>
      <c r="H24" s="35">
        <v>1.5319</v>
      </c>
      <c r="I24" s="35">
        <v>6.7998000000000003</v>
      </c>
      <c r="J24" s="35">
        <v>4.9000000000000002E-2</v>
      </c>
      <c r="K24" s="36">
        <v>0.13769999999999999</v>
      </c>
      <c r="L24" s="46">
        <v>0.76426000000000005</v>
      </c>
      <c r="M24" s="47">
        <f t="shared" si="0"/>
        <v>1.1185100000000001</v>
      </c>
      <c r="N24" s="47">
        <v>1.8827700000000001</v>
      </c>
      <c r="O24" s="48">
        <v>40.591999999999999</v>
      </c>
      <c r="P24" s="47">
        <v>0.16309999999999999</v>
      </c>
      <c r="Q24" s="49">
        <v>1107.6025</v>
      </c>
      <c r="R24" s="48">
        <v>2.42</v>
      </c>
      <c r="S24" s="47">
        <v>0.37853999999999999</v>
      </c>
      <c r="T24" s="47">
        <v>0.24651999999999999</v>
      </c>
      <c r="U24" s="50">
        <v>0.13200999999999999</v>
      </c>
    </row>
    <row r="25" spans="1:21" s="8" customFormat="1" x14ac:dyDescent="0.2">
      <c r="A25" s="22">
        <v>8684</v>
      </c>
      <c r="B25" s="23" t="s">
        <v>82</v>
      </c>
      <c r="C25" s="23" t="s">
        <v>84</v>
      </c>
      <c r="D25" s="27">
        <v>12.943000000000005</v>
      </c>
      <c r="E25" s="33">
        <v>24.240000000000002</v>
      </c>
      <c r="F25" s="34">
        <v>274.98110000000003</v>
      </c>
      <c r="G25" s="34">
        <v>381.32</v>
      </c>
      <c r="H25" s="35">
        <v>1.5353000000000001</v>
      </c>
      <c r="I25" s="35">
        <v>6.3837999999999999</v>
      </c>
      <c r="J25" s="35">
        <v>4.9299999999999997E-2</v>
      </c>
      <c r="K25" s="36">
        <v>0.14899999999999999</v>
      </c>
      <c r="L25" s="46">
        <v>0.71423999999999999</v>
      </c>
      <c r="M25" s="47">
        <f t="shared" si="0"/>
        <v>1.26932</v>
      </c>
      <c r="N25" s="47">
        <v>1.98356</v>
      </c>
      <c r="O25" s="48">
        <v>36.008000000000003</v>
      </c>
      <c r="P25" s="47">
        <v>0.14630000000000001</v>
      </c>
      <c r="Q25" s="49">
        <v>1083.4049</v>
      </c>
      <c r="R25" s="48">
        <v>1.6880000000000006</v>
      </c>
      <c r="S25" s="47">
        <v>0.38885999999999998</v>
      </c>
      <c r="T25" s="47">
        <v>0.25945000000000001</v>
      </c>
      <c r="U25" s="50">
        <v>0.12941</v>
      </c>
    </row>
    <row r="26" spans="1:21" s="8" customFormat="1" x14ac:dyDescent="0.2">
      <c r="A26" s="56">
        <v>8685</v>
      </c>
      <c r="B26" s="23" t="s">
        <v>82</v>
      </c>
      <c r="C26" s="23" t="s">
        <v>84</v>
      </c>
      <c r="D26" s="27">
        <v>13.995000000000001</v>
      </c>
      <c r="E26" s="33">
        <v>35.229999999999997</v>
      </c>
      <c r="F26" s="34">
        <v>356.16919999999999</v>
      </c>
      <c r="G26" s="34">
        <v>349.57130000000001</v>
      </c>
      <c r="H26" s="35">
        <v>0.58760000000000001</v>
      </c>
      <c r="I26" s="35">
        <v>6.8494999999999999</v>
      </c>
      <c r="J26" s="35">
        <v>6.4600000000000005E-2</v>
      </c>
      <c r="K26" s="36">
        <v>0.13650000000000001</v>
      </c>
      <c r="L26" s="46">
        <v>0.90486999999999995</v>
      </c>
      <c r="M26" s="47">
        <f t="shared" si="0"/>
        <v>1.2097500000000001</v>
      </c>
      <c r="N26" s="47">
        <v>2.1146199999999999</v>
      </c>
      <c r="O26" s="48">
        <v>42.791000000000004</v>
      </c>
      <c r="P26" s="47">
        <v>0.1799</v>
      </c>
      <c r="Q26" s="49">
        <v>1139.0873999999999</v>
      </c>
      <c r="R26" s="48">
        <v>1.0040000000000049</v>
      </c>
      <c r="S26" s="47">
        <v>0.48953999999999998</v>
      </c>
      <c r="T26" s="47">
        <v>0.30557000000000001</v>
      </c>
      <c r="U26" s="50">
        <v>0.18398</v>
      </c>
    </row>
    <row r="27" spans="1:21" s="8" customFormat="1" x14ac:dyDescent="0.2">
      <c r="A27" s="24">
        <v>8690</v>
      </c>
      <c r="B27" s="25" t="s">
        <v>82</v>
      </c>
      <c r="C27" s="25" t="s">
        <v>84</v>
      </c>
      <c r="D27" s="28">
        <v>13.079000000000008</v>
      </c>
      <c r="E27" s="37">
        <v>24.87</v>
      </c>
      <c r="F27" s="38">
        <v>274.60739999999998</v>
      </c>
      <c r="G27" s="38">
        <v>343.11439999999999</v>
      </c>
      <c r="H27" s="39">
        <v>1.446</v>
      </c>
      <c r="I27" s="39">
        <v>6.6497000000000002</v>
      </c>
      <c r="J27" s="39">
        <v>4.8000000000000001E-2</v>
      </c>
      <c r="K27" s="40">
        <v>0.1414</v>
      </c>
      <c r="L27" s="51">
        <v>0.62466999999999995</v>
      </c>
      <c r="M27" s="52">
        <f t="shared" si="0"/>
        <v>1.0459399999999999</v>
      </c>
      <c r="N27" s="52">
        <v>1.6706099999999999</v>
      </c>
      <c r="O27" s="53">
        <v>37.391999999999996</v>
      </c>
      <c r="P27" s="52">
        <v>0.14119999999999999</v>
      </c>
      <c r="Q27" s="54">
        <v>1066.2144000000001</v>
      </c>
      <c r="R27" s="53">
        <v>1.7480000000000051</v>
      </c>
      <c r="S27" s="52">
        <v>0.27875</v>
      </c>
      <c r="T27" s="52">
        <v>0.17874000000000001</v>
      </c>
      <c r="U27" s="55">
        <v>0.10001</v>
      </c>
    </row>
    <row r="28" spans="1:21" s="8" customFormat="1" x14ac:dyDescent="0.2">
      <c r="A28" s="57"/>
      <c r="B28" s="25"/>
      <c r="C28" s="25"/>
      <c r="D28" s="28"/>
      <c r="E28" s="37"/>
      <c r="F28" s="38"/>
      <c r="G28" s="38"/>
      <c r="H28" s="39"/>
      <c r="I28" s="39"/>
      <c r="J28" s="39"/>
      <c r="K28" s="40"/>
      <c r="L28" s="51"/>
      <c r="M28" s="52"/>
      <c r="N28" s="52"/>
      <c r="O28" s="53"/>
      <c r="P28" s="52"/>
      <c r="Q28" s="54"/>
      <c r="R28" s="53"/>
      <c r="S28" s="52"/>
      <c r="T28" s="52"/>
      <c r="U28" s="55"/>
    </row>
    <row r="29" spans="1:21" s="8" customFormat="1" ht="17" thickBot="1" x14ac:dyDescent="0.25">
      <c r="E29" s="10" t="s">
        <v>1</v>
      </c>
      <c r="F29" s="11" t="s">
        <v>19</v>
      </c>
      <c r="G29" s="11" t="s">
        <v>18</v>
      </c>
      <c r="H29" s="11" t="s">
        <v>2</v>
      </c>
      <c r="I29" s="11" t="s">
        <v>3</v>
      </c>
      <c r="J29" s="11" t="s">
        <v>4</v>
      </c>
      <c r="K29" s="11" t="s">
        <v>5</v>
      </c>
      <c r="L29" s="12" t="s">
        <v>11</v>
      </c>
      <c r="M29" s="12" t="s">
        <v>12</v>
      </c>
      <c r="N29" s="12" t="s">
        <v>13</v>
      </c>
      <c r="O29" s="12" t="s">
        <v>9</v>
      </c>
      <c r="P29" s="12" t="s">
        <v>8</v>
      </c>
      <c r="Q29" s="12" t="s">
        <v>20</v>
      </c>
      <c r="R29" s="12" t="s">
        <v>10</v>
      </c>
      <c r="S29" s="12" t="s">
        <v>14</v>
      </c>
      <c r="T29" s="12" t="s">
        <v>15</v>
      </c>
      <c r="U29" s="13" t="s">
        <v>16</v>
      </c>
    </row>
    <row r="30" spans="1:21" s="8" customFormat="1" ht="16.5" customHeight="1" x14ac:dyDescent="0.2">
      <c r="B30" s="98" t="s">
        <v>89</v>
      </c>
      <c r="C30" s="59" t="s">
        <v>86</v>
      </c>
      <c r="D30" s="67">
        <f>AVERAGE(D5:D15)</f>
        <v>14.031818181818181</v>
      </c>
      <c r="E30" s="60">
        <f t="shared" ref="E30:U30" si="1">AVERAGE(E5:E15)</f>
        <v>35.809090909090905</v>
      </c>
      <c r="F30" s="84">
        <f t="shared" si="1"/>
        <v>353.97789090909095</v>
      </c>
      <c r="G30" s="78">
        <f t="shared" si="1"/>
        <v>371.98819090909086</v>
      </c>
      <c r="H30" s="87">
        <f t="shared" si="1"/>
        <v>0.4021909090909091</v>
      </c>
      <c r="I30" s="75">
        <f t="shared" si="1"/>
        <v>7.4292000000000007</v>
      </c>
      <c r="J30" s="87">
        <f t="shared" si="1"/>
        <v>6.0381818181818196E-2</v>
      </c>
      <c r="K30" s="75">
        <f t="shared" si="1"/>
        <v>0.12310909090909092</v>
      </c>
      <c r="L30" s="87">
        <f t="shared" si="1"/>
        <v>0.86968454545454543</v>
      </c>
      <c r="M30" s="75">
        <f t="shared" si="1"/>
        <v>1.2715818181818181</v>
      </c>
      <c r="N30" s="87">
        <f t="shared" si="1"/>
        <v>2.1412663636363636</v>
      </c>
      <c r="O30" s="60">
        <f t="shared" si="1"/>
        <v>40.726636363636366</v>
      </c>
      <c r="P30" s="87">
        <f t="shared" si="1"/>
        <v>0.17243636363636361</v>
      </c>
      <c r="Q30" s="78">
        <f t="shared" si="1"/>
        <v>1121.5826636363636</v>
      </c>
      <c r="R30" s="67">
        <f t="shared" si="1"/>
        <v>1.8793636363636352</v>
      </c>
      <c r="S30" s="75">
        <f t="shared" si="1"/>
        <v>0.4973472727272728</v>
      </c>
      <c r="T30" s="87">
        <f t="shared" si="1"/>
        <v>0.32561181818181817</v>
      </c>
      <c r="U30" s="81">
        <f t="shared" si="1"/>
        <v>0.17173545454545455</v>
      </c>
    </row>
    <row r="31" spans="1:21" s="8" customFormat="1" x14ac:dyDescent="0.2">
      <c r="B31" s="91"/>
      <c r="C31" s="23" t="s">
        <v>87</v>
      </c>
      <c r="D31" s="68">
        <f>STDEV(D5:D15)</f>
        <v>0.3333313121150841</v>
      </c>
      <c r="E31" s="61">
        <f t="shared" ref="E31:U31" si="2">STDEV(E5:E15)</f>
        <v>9.2929031572975003</v>
      </c>
      <c r="F31" s="85">
        <f t="shared" si="2"/>
        <v>60.264594378813541</v>
      </c>
      <c r="G31" s="79">
        <f t="shared" si="2"/>
        <v>31.619804763010617</v>
      </c>
      <c r="H31" s="73">
        <f t="shared" si="2"/>
        <v>1.0216833878012752</v>
      </c>
      <c r="I31" s="76">
        <f t="shared" si="2"/>
        <v>0.66324909046300229</v>
      </c>
      <c r="J31" s="73">
        <f t="shared" si="2"/>
        <v>1.0453785743147535E-2</v>
      </c>
      <c r="K31" s="76">
        <f t="shared" si="2"/>
        <v>1.2849237685205652E-2</v>
      </c>
      <c r="L31" s="73">
        <f t="shared" si="2"/>
        <v>8.9576557688229627E-2</v>
      </c>
      <c r="M31" s="76">
        <f t="shared" si="2"/>
        <v>0.18202477220522378</v>
      </c>
      <c r="N31" s="73">
        <f t="shared" si="2"/>
        <v>0.26167165621338528</v>
      </c>
      <c r="O31" s="61">
        <f t="shared" si="2"/>
        <v>1.8755892552863103</v>
      </c>
      <c r="P31" s="73">
        <f t="shared" si="2"/>
        <v>1.1794089428800576E-2</v>
      </c>
      <c r="Q31" s="79">
        <f t="shared" si="2"/>
        <v>24.544249109160926</v>
      </c>
      <c r="R31" s="68">
        <f t="shared" si="2"/>
        <v>0.48350103882562062</v>
      </c>
      <c r="S31" s="76">
        <f t="shared" si="2"/>
        <v>0.10593721103473537</v>
      </c>
      <c r="T31" s="73">
        <f t="shared" si="2"/>
        <v>6.0790194409655045E-2</v>
      </c>
      <c r="U31" s="82">
        <f t="shared" si="2"/>
        <v>4.7096820352044301E-2</v>
      </c>
    </row>
    <row r="32" spans="1:21" s="8" customFormat="1" ht="16" thickBot="1" x14ac:dyDescent="0.25">
      <c r="B32" s="92"/>
      <c r="C32" s="64" t="s">
        <v>88</v>
      </c>
      <c r="D32" s="71">
        <f>COUNT(D5:D15)</f>
        <v>11</v>
      </c>
      <c r="E32" s="64">
        <f t="shared" ref="E32:U32" si="3">COUNT(E5:E15)</f>
        <v>11</v>
      </c>
      <c r="F32" s="71">
        <f t="shared" si="3"/>
        <v>11</v>
      </c>
      <c r="G32" s="64">
        <f t="shared" si="3"/>
        <v>11</v>
      </c>
      <c r="H32" s="71">
        <f t="shared" si="3"/>
        <v>11</v>
      </c>
      <c r="I32" s="64">
        <f t="shared" si="3"/>
        <v>11</v>
      </c>
      <c r="J32" s="71">
        <f t="shared" si="3"/>
        <v>11</v>
      </c>
      <c r="K32" s="64">
        <f t="shared" si="3"/>
        <v>11</v>
      </c>
      <c r="L32" s="71">
        <f t="shared" si="3"/>
        <v>11</v>
      </c>
      <c r="M32" s="64">
        <f t="shared" si="3"/>
        <v>11</v>
      </c>
      <c r="N32" s="71">
        <f t="shared" si="3"/>
        <v>11</v>
      </c>
      <c r="O32" s="64">
        <f t="shared" si="3"/>
        <v>11</v>
      </c>
      <c r="P32" s="71">
        <f t="shared" si="3"/>
        <v>11</v>
      </c>
      <c r="Q32" s="64">
        <f t="shared" si="3"/>
        <v>11</v>
      </c>
      <c r="R32" s="71">
        <f t="shared" si="3"/>
        <v>11</v>
      </c>
      <c r="S32" s="64">
        <f t="shared" si="3"/>
        <v>11</v>
      </c>
      <c r="T32" s="71">
        <f t="shared" si="3"/>
        <v>11</v>
      </c>
      <c r="U32" s="72">
        <f t="shared" si="3"/>
        <v>11</v>
      </c>
    </row>
    <row r="33" spans="2:21" s="8" customFormat="1" x14ac:dyDescent="0.2">
      <c r="B33" s="98" t="s">
        <v>90</v>
      </c>
      <c r="C33" s="59" t="s">
        <v>86</v>
      </c>
      <c r="D33" s="67">
        <f>AVERAGE(D18:D27)</f>
        <v>13.234600000000004</v>
      </c>
      <c r="E33" s="60">
        <f>AVERAGE(E18:E27)</f>
        <v>29.4</v>
      </c>
      <c r="F33" s="84">
        <f>AVERAGE(F18:F27)</f>
        <v>306.05493999999993</v>
      </c>
      <c r="G33" s="78">
        <f>AVERAGE(G18:G27)</f>
        <v>350.02994000000001</v>
      </c>
      <c r="H33" s="87">
        <f>AVERAGE(H18:H27)</f>
        <v>1.0144600000000001</v>
      </c>
      <c r="I33" s="75">
        <f>AVERAGE(I18:I27)</f>
        <v>6.6561899999999996</v>
      </c>
      <c r="J33" s="87">
        <f>AVERAGE(J18:J27)</f>
        <v>5.6959999999999997E-2</v>
      </c>
      <c r="K33" s="75">
        <f>AVERAGE(K18:K27)</f>
        <v>0.14647000000000002</v>
      </c>
      <c r="L33" s="87">
        <f>AVERAGE(L18:L27)</f>
        <v>0.75159600000000004</v>
      </c>
      <c r="M33" s="75">
        <f>AVERAGE(M18:M27)</f>
        <v>1.2020979999999999</v>
      </c>
      <c r="N33" s="87">
        <f>AVERAGE(N18:N27)</f>
        <v>1.953694</v>
      </c>
      <c r="O33" s="60">
        <f>AVERAGE(O18:O27)</f>
        <v>38.297399999999996</v>
      </c>
      <c r="P33" s="87">
        <f>AVERAGE(P18:P27)</f>
        <v>0.15433000000000002</v>
      </c>
      <c r="Q33" s="78">
        <f>AVERAGE(Q18:Q27)</f>
        <v>1092.7009300000002</v>
      </c>
      <c r="R33" s="67">
        <f>AVERAGE(R18:R27)</f>
        <v>1.8597000000000008</v>
      </c>
      <c r="S33" s="75">
        <f>AVERAGE(S18:S27)</f>
        <v>0.401115</v>
      </c>
      <c r="T33" s="87">
        <f>AVERAGE(T18:T27)</f>
        <v>0.25896899999999995</v>
      </c>
      <c r="U33" s="81">
        <f>AVERAGE(U18:U27)</f>
        <v>0.14214599999999999</v>
      </c>
    </row>
    <row r="34" spans="2:21" s="8" customFormat="1" x14ac:dyDescent="0.2">
      <c r="B34" s="91"/>
      <c r="C34" s="23" t="s">
        <v>87</v>
      </c>
      <c r="D34" s="68">
        <f>STDEV(D18:D27)</f>
        <v>0.66232153990506915</v>
      </c>
      <c r="E34" s="63">
        <f>STDEV(E18:E27)</f>
        <v>11.197524528017587</v>
      </c>
      <c r="F34" s="86">
        <f>STDEV(F18:F27)</f>
        <v>78.81870090415255</v>
      </c>
      <c r="G34" s="80">
        <f>STDEV(G18:G27)</f>
        <v>85.181741459895335</v>
      </c>
      <c r="H34" s="74">
        <f>STDEV(H18:H27)</f>
        <v>1.0240905528538211</v>
      </c>
      <c r="I34" s="77">
        <f>STDEV(I18:I27)</f>
        <v>1.0024526815654633</v>
      </c>
      <c r="J34" s="74">
        <f>STDEV(J18:J27)</f>
        <v>1.5027027502322479E-2</v>
      </c>
      <c r="K34" s="77">
        <f>STDEV(K18:K27)</f>
        <v>3.519504542151089E-2</v>
      </c>
      <c r="L34" s="74">
        <f>STDEV(L18:L27)</f>
        <v>0.1492322358086357</v>
      </c>
      <c r="M34" s="77">
        <f>STDEV(M18:M27)</f>
        <v>0.18864355781914968</v>
      </c>
      <c r="N34" s="74">
        <f>STDEV(N18:N27)</f>
        <v>0.32793575109903639</v>
      </c>
      <c r="O34" s="63">
        <f>STDEV(O18:O27)</f>
        <v>2.3030835465137227</v>
      </c>
      <c r="P34" s="74">
        <f>STDEV(P18:P27)</f>
        <v>1.8340607647754862E-2</v>
      </c>
      <c r="Q34" s="80">
        <f>STDEV(Q18:Q27)</f>
        <v>22.130031249264938</v>
      </c>
      <c r="R34" s="69">
        <f>STDEV(R18:R27)</f>
        <v>0.79485485048110072</v>
      </c>
      <c r="S34" s="77">
        <f>STDEV(S18:S27)</f>
        <v>0.1290330679623552</v>
      </c>
      <c r="T34" s="74">
        <f>STDEV(T18:T27)</f>
        <v>8.3341406868908272E-2</v>
      </c>
      <c r="U34" s="83">
        <f>STDEV(U18:U27)</f>
        <v>4.7689108283641549E-2</v>
      </c>
    </row>
    <row r="35" spans="2:21" s="8" customFormat="1" ht="16" thickBot="1" x14ac:dyDescent="0.25">
      <c r="B35" s="92"/>
      <c r="C35" s="64" t="s">
        <v>88</v>
      </c>
      <c r="D35" s="71">
        <f>COUNT(D18:D27)</f>
        <v>10</v>
      </c>
      <c r="E35" s="65">
        <f>COUNT(E18:E27)</f>
        <v>10</v>
      </c>
      <c r="F35" s="70">
        <f>COUNT(F18:F27)</f>
        <v>10</v>
      </c>
      <c r="G35" s="65">
        <f>COUNT(G18:G27)</f>
        <v>10</v>
      </c>
      <c r="H35" s="70">
        <f>COUNT(H18:H27)</f>
        <v>10</v>
      </c>
      <c r="I35" s="65">
        <f>COUNT(I18:I27)</f>
        <v>10</v>
      </c>
      <c r="J35" s="70">
        <f>COUNT(J18:J27)</f>
        <v>10</v>
      </c>
      <c r="K35" s="65">
        <f>COUNT(K18:K27)</f>
        <v>10</v>
      </c>
      <c r="L35" s="70">
        <f>COUNT(L18:L27)</f>
        <v>10</v>
      </c>
      <c r="M35" s="65">
        <f>COUNT(M18:M27)</f>
        <v>10</v>
      </c>
      <c r="N35" s="70">
        <f>COUNT(N18:N27)</f>
        <v>10</v>
      </c>
      <c r="O35" s="65">
        <f>COUNT(O18:O27)</f>
        <v>10</v>
      </c>
      <c r="P35" s="70">
        <f>COUNT(P18:P27)</f>
        <v>10</v>
      </c>
      <c r="Q35" s="65">
        <f>COUNT(Q18:Q27)</f>
        <v>10</v>
      </c>
      <c r="R35" s="70">
        <f>COUNT(R18:R27)</f>
        <v>10</v>
      </c>
      <c r="S35" s="65">
        <f>COUNT(S18:S27)</f>
        <v>10</v>
      </c>
      <c r="T35" s="70">
        <f>COUNT(T18:T27)</f>
        <v>10</v>
      </c>
      <c r="U35" s="66">
        <f>COUNT(U18:U27)</f>
        <v>10</v>
      </c>
    </row>
    <row r="36" spans="2:21" s="8" customFormat="1" x14ac:dyDescent="0.2"/>
    <row r="39" spans="2:21" x14ac:dyDescent="0.2">
      <c r="B39" s="114"/>
      <c r="C39" s="23"/>
      <c r="D39" s="61"/>
      <c r="E39" s="63"/>
      <c r="F39" s="63"/>
      <c r="G39" s="80"/>
      <c r="H39" s="77"/>
      <c r="I39" s="77"/>
      <c r="J39" s="77"/>
      <c r="K39" s="77"/>
      <c r="L39" s="77"/>
      <c r="M39" s="77"/>
      <c r="N39" s="77"/>
      <c r="O39" s="63"/>
      <c r="P39" s="77"/>
      <c r="Q39" s="80"/>
      <c r="R39" s="63"/>
      <c r="S39" s="77"/>
      <c r="T39" s="77"/>
      <c r="U39" s="77"/>
    </row>
    <row r="40" spans="2:21" x14ac:dyDescent="0.2">
      <c r="B40" s="114"/>
      <c r="C40" s="23"/>
      <c r="D40" s="23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</row>
    <row r="41" spans="2:21" x14ac:dyDescent="0.2">
      <c r="B41" s="114"/>
      <c r="C41" s="23"/>
      <c r="D41" s="23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2:21" x14ac:dyDescent="0.2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</row>
  </sheetData>
  <sortState xmlns:xlrd2="http://schemas.microsoft.com/office/spreadsheetml/2017/richdata2" ref="A5:U28">
    <sortCondition ref="B5:B28"/>
    <sortCondition ref="A5:A28"/>
  </sortState>
  <mergeCells count="5">
    <mergeCell ref="B39:B41"/>
    <mergeCell ref="E3:K3"/>
    <mergeCell ref="L3:U3"/>
    <mergeCell ref="B30:B32"/>
    <mergeCell ref="B33:B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F263-8F2D-1F41-8846-73E5336D5D71}">
  <dimension ref="A1:N6"/>
  <sheetViews>
    <sheetView workbookViewId="0">
      <selection activeCell="N12" sqref="N12"/>
    </sheetView>
  </sheetViews>
  <sheetFormatPr baseColWidth="10" defaultRowHeight="15" x14ac:dyDescent="0.2"/>
  <cols>
    <col min="3" max="3" width="13.83203125" customWidth="1"/>
    <col min="4" max="10" width="11" bestFit="1" customWidth="1"/>
    <col min="11" max="11" width="12" customWidth="1"/>
    <col min="12" max="14" width="11" bestFit="1" customWidth="1"/>
  </cols>
  <sheetData>
    <row r="1" spans="1:14" x14ac:dyDescent="0.2">
      <c r="C1" s="99" t="s">
        <v>97</v>
      </c>
      <c r="D1" s="99"/>
      <c r="E1" s="99"/>
      <c r="F1" s="99"/>
      <c r="G1" s="100" t="s">
        <v>98</v>
      </c>
      <c r="H1" s="101"/>
      <c r="I1" s="101"/>
      <c r="J1" s="101"/>
      <c r="K1" s="101"/>
      <c r="L1" s="101"/>
      <c r="M1" s="101"/>
      <c r="N1" s="101"/>
    </row>
    <row r="2" spans="1:14" x14ac:dyDescent="0.2">
      <c r="A2" s="88"/>
      <c r="B2" s="88"/>
      <c r="C2" s="89" t="s">
        <v>91</v>
      </c>
      <c r="D2" s="89" t="s">
        <v>2</v>
      </c>
      <c r="E2" s="89" t="s">
        <v>4</v>
      </c>
      <c r="F2" s="89" t="s">
        <v>5</v>
      </c>
      <c r="G2" s="89" t="s">
        <v>92</v>
      </c>
      <c r="H2" s="89" t="s">
        <v>93</v>
      </c>
      <c r="I2" s="89" t="s">
        <v>9</v>
      </c>
      <c r="J2" s="89" t="s">
        <v>8</v>
      </c>
      <c r="K2" s="89" t="s">
        <v>10</v>
      </c>
      <c r="L2" s="89" t="s">
        <v>94</v>
      </c>
      <c r="M2" s="89" t="s">
        <v>95</v>
      </c>
      <c r="N2" s="89" t="s">
        <v>96</v>
      </c>
    </row>
    <row r="3" spans="1:14" x14ac:dyDescent="0.2">
      <c r="A3" s="102" t="s">
        <v>81</v>
      </c>
      <c r="B3" s="89" t="s">
        <v>86</v>
      </c>
      <c r="C3" s="90">
        <v>371.98819090909086</v>
      </c>
      <c r="D3" s="90">
        <v>0.4021909090909091</v>
      </c>
      <c r="E3" s="90">
        <v>6.0381818181818196E-2</v>
      </c>
      <c r="F3" s="90">
        <v>0.12310909090909092</v>
      </c>
      <c r="G3" s="90">
        <v>1.2715818181818181</v>
      </c>
      <c r="H3" s="90">
        <v>2.1412663636363636</v>
      </c>
      <c r="I3" s="90">
        <v>40.726636363636366</v>
      </c>
      <c r="J3" s="90">
        <v>0.17243636363636361</v>
      </c>
      <c r="K3" s="90">
        <v>1.8793636363636352</v>
      </c>
      <c r="L3" s="90">
        <v>0.4973472727272728</v>
      </c>
      <c r="M3" s="90">
        <v>0.32561181818181817</v>
      </c>
      <c r="N3" s="90">
        <v>0.17173545454545455</v>
      </c>
    </row>
    <row r="4" spans="1:14" x14ac:dyDescent="0.2">
      <c r="A4" s="102"/>
      <c r="B4" s="89" t="s">
        <v>87</v>
      </c>
      <c r="C4" s="90">
        <v>31.619804763010617</v>
      </c>
      <c r="D4" s="90">
        <v>1.0216833878012752</v>
      </c>
      <c r="E4" s="90">
        <v>1.0453785743147535E-2</v>
      </c>
      <c r="F4" s="90">
        <v>1.2849237685205652E-2</v>
      </c>
      <c r="G4" s="90">
        <v>0.18202477220522378</v>
      </c>
      <c r="H4" s="90">
        <v>0.26167165621338528</v>
      </c>
      <c r="I4" s="90">
        <v>1.8755892552863103</v>
      </c>
      <c r="J4" s="90">
        <v>1.1794089428800576E-2</v>
      </c>
      <c r="K4" s="90">
        <v>0.48350103882562062</v>
      </c>
      <c r="L4" s="90">
        <v>0.10593721103473537</v>
      </c>
      <c r="M4" s="90">
        <v>6.0790194409655045E-2</v>
      </c>
      <c r="N4" s="90">
        <v>4.7096820352044301E-2</v>
      </c>
    </row>
    <row r="5" spans="1:14" x14ac:dyDescent="0.2">
      <c r="A5" s="102" t="s">
        <v>82</v>
      </c>
      <c r="B5" s="89" t="s">
        <v>86</v>
      </c>
      <c r="C5" s="90">
        <v>350.02994000000001</v>
      </c>
      <c r="D5" s="90">
        <v>1.0144600000000001</v>
      </c>
      <c r="E5" s="90">
        <v>5.6959999999999997E-2</v>
      </c>
      <c r="F5" s="90">
        <v>0.14647000000000002</v>
      </c>
      <c r="G5" s="90">
        <v>1.2020979999999999</v>
      </c>
      <c r="H5" s="90">
        <v>1.953694</v>
      </c>
      <c r="I5" s="90">
        <v>38.297399999999996</v>
      </c>
      <c r="J5" s="90">
        <v>0.15433000000000002</v>
      </c>
      <c r="K5" s="90">
        <v>1.8597000000000008</v>
      </c>
      <c r="L5" s="90">
        <v>0.401115</v>
      </c>
      <c r="M5" s="90">
        <v>0.25896899999999995</v>
      </c>
      <c r="N5" s="90">
        <v>0.14214599999999999</v>
      </c>
    </row>
    <row r="6" spans="1:14" x14ac:dyDescent="0.2">
      <c r="A6" s="102"/>
      <c r="B6" s="89" t="s">
        <v>87</v>
      </c>
      <c r="C6" s="90">
        <v>85.181741459895335</v>
      </c>
      <c r="D6" s="90">
        <v>1.0240905528538211</v>
      </c>
      <c r="E6" s="90">
        <v>1.5027027502322479E-2</v>
      </c>
      <c r="F6" s="90">
        <v>3.519504542151089E-2</v>
      </c>
      <c r="G6" s="90">
        <v>0.18864355781914968</v>
      </c>
      <c r="H6" s="90">
        <v>0.32793575109903639</v>
      </c>
      <c r="I6" s="90">
        <v>2.3030835465137227</v>
      </c>
      <c r="J6" s="90">
        <v>1.8340607647754862E-2</v>
      </c>
      <c r="K6" s="90">
        <v>0.79485485048110072</v>
      </c>
      <c r="L6" s="90">
        <v>0.1290330679623552</v>
      </c>
      <c r="M6" s="90">
        <v>8.3341406868908272E-2</v>
      </c>
      <c r="N6" s="90">
        <v>4.7689108283641549E-2</v>
      </c>
    </row>
  </sheetData>
  <mergeCells count="4">
    <mergeCell ref="C1:F1"/>
    <mergeCell ref="G1:N1"/>
    <mergeCell ref="A3:A4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32"/>
  <sheetViews>
    <sheetView topLeftCell="A16" workbookViewId="0">
      <selection activeCell="E27" sqref="E27:E30"/>
    </sheetView>
  </sheetViews>
  <sheetFormatPr baseColWidth="10" defaultColWidth="8.83203125" defaultRowHeight="15" x14ac:dyDescent="0.2"/>
  <cols>
    <col min="2" max="2" width="39" customWidth="1"/>
    <col min="3" max="3" width="16.33203125" customWidth="1"/>
    <col min="4" max="4" width="17" customWidth="1"/>
    <col min="5" max="5" width="51.5" customWidth="1"/>
  </cols>
  <sheetData>
    <row r="3" spans="2:5" x14ac:dyDescent="0.2">
      <c r="B3" s="14" t="s">
        <v>22</v>
      </c>
    </row>
    <row r="4" spans="2:5" ht="16" thickBot="1" x14ac:dyDescent="0.25"/>
    <row r="5" spans="2:5" ht="16" thickBot="1" x14ac:dyDescent="0.25">
      <c r="B5" s="15" t="s">
        <v>23</v>
      </c>
      <c r="C5" s="16" t="s">
        <v>24</v>
      </c>
      <c r="D5" s="16" t="s">
        <v>25</v>
      </c>
      <c r="E5" s="16" t="s">
        <v>26</v>
      </c>
    </row>
    <row r="6" spans="2:5" ht="28" customHeight="1" thickBot="1" x14ac:dyDescent="0.25">
      <c r="B6" s="17" t="s">
        <v>27</v>
      </c>
      <c r="C6" s="18" t="s">
        <v>28</v>
      </c>
      <c r="D6" s="18" t="s">
        <v>29</v>
      </c>
      <c r="E6" s="19" t="s">
        <v>30</v>
      </c>
    </row>
    <row r="7" spans="2:5" ht="56" customHeight="1" thickBot="1" x14ac:dyDescent="0.25">
      <c r="B7" s="17" t="s">
        <v>31</v>
      </c>
      <c r="C7" s="18" t="s">
        <v>32</v>
      </c>
      <c r="D7" s="18" t="s">
        <v>33</v>
      </c>
      <c r="E7" s="19" t="s">
        <v>80</v>
      </c>
    </row>
    <row r="8" spans="2:5" ht="28" customHeight="1" thickBot="1" x14ac:dyDescent="0.25">
      <c r="B8" s="17" t="s">
        <v>34</v>
      </c>
      <c r="C8" s="18" t="s">
        <v>35</v>
      </c>
      <c r="D8" s="18" t="s">
        <v>36</v>
      </c>
      <c r="E8" s="19" t="s">
        <v>37</v>
      </c>
    </row>
    <row r="9" spans="2:5" ht="28" customHeight="1" thickBot="1" x14ac:dyDescent="0.25">
      <c r="B9" s="17" t="s">
        <v>38</v>
      </c>
      <c r="C9" s="18" t="s">
        <v>39</v>
      </c>
      <c r="D9" s="18" t="s">
        <v>40</v>
      </c>
      <c r="E9" s="19" t="s">
        <v>41</v>
      </c>
    </row>
    <row r="10" spans="2:5" ht="28" customHeight="1" thickBot="1" x14ac:dyDescent="0.25">
      <c r="B10" s="17" t="s">
        <v>42</v>
      </c>
      <c r="C10" s="18" t="s">
        <v>43</v>
      </c>
      <c r="D10" s="18" t="s">
        <v>36</v>
      </c>
      <c r="E10" s="19" t="s">
        <v>44</v>
      </c>
    </row>
    <row r="11" spans="2:5" ht="56" customHeight="1" thickBot="1" x14ac:dyDescent="0.25">
      <c r="B11" s="17" t="s">
        <v>45</v>
      </c>
      <c r="C11" s="18" t="s">
        <v>46</v>
      </c>
      <c r="D11" s="18" t="s">
        <v>47</v>
      </c>
      <c r="E11" s="19" t="s">
        <v>48</v>
      </c>
    </row>
    <row r="12" spans="2:5" ht="100" customHeight="1" x14ac:dyDescent="0.2">
      <c r="B12" s="103" t="s">
        <v>49</v>
      </c>
      <c r="C12" s="105" t="s">
        <v>2</v>
      </c>
      <c r="D12" s="105" t="s">
        <v>50</v>
      </c>
      <c r="E12" s="111" t="s">
        <v>51</v>
      </c>
    </row>
    <row r="13" spans="2:5" x14ac:dyDescent="0.2">
      <c r="B13" s="109"/>
      <c r="C13" s="110"/>
      <c r="D13" s="110"/>
      <c r="E13" s="112"/>
    </row>
    <row r="14" spans="2:5" x14ac:dyDescent="0.2">
      <c r="B14" s="109"/>
      <c r="C14" s="110"/>
      <c r="D14" s="110"/>
      <c r="E14" s="112"/>
    </row>
    <row r="15" spans="2:5" ht="16" thickBot="1" x14ac:dyDescent="0.25">
      <c r="B15" s="104"/>
      <c r="C15" s="106"/>
      <c r="D15" s="106"/>
      <c r="E15" s="113"/>
    </row>
    <row r="18" spans="2:5" x14ac:dyDescent="0.2">
      <c r="B18" s="14" t="s">
        <v>52</v>
      </c>
    </row>
    <row r="19" spans="2:5" ht="16" thickBot="1" x14ac:dyDescent="0.25"/>
    <row r="20" spans="2:5" ht="16" thickBot="1" x14ac:dyDescent="0.25">
      <c r="B20" s="15" t="s">
        <v>23</v>
      </c>
      <c r="C20" s="16" t="s">
        <v>24</v>
      </c>
      <c r="D20" s="16" t="s">
        <v>25</v>
      </c>
      <c r="E20" s="16" t="s">
        <v>26</v>
      </c>
    </row>
    <row r="21" spans="2:5" ht="16" thickBot="1" x14ac:dyDescent="0.25">
      <c r="B21" s="17" t="s">
        <v>53</v>
      </c>
      <c r="C21" s="18" t="s">
        <v>54</v>
      </c>
      <c r="D21" s="18" t="s">
        <v>55</v>
      </c>
      <c r="E21" s="19" t="s">
        <v>56</v>
      </c>
    </row>
    <row r="22" spans="2:5" ht="17" thickBot="1" x14ac:dyDescent="0.25">
      <c r="B22" s="17" t="s">
        <v>57</v>
      </c>
      <c r="C22" s="18" t="s">
        <v>58</v>
      </c>
      <c r="D22" s="18" t="s">
        <v>33</v>
      </c>
      <c r="E22" s="19" t="s">
        <v>59</v>
      </c>
    </row>
    <row r="23" spans="2:5" ht="17" thickBot="1" x14ac:dyDescent="0.25">
      <c r="B23" s="17" t="s">
        <v>60</v>
      </c>
      <c r="C23" s="18" t="s">
        <v>61</v>
      </c>
      <c r="D23" s="18" t="s">
        <v>62</v>
      </c>
      <c r="E23" s="19" t="s">
        <v>63</v>
      </c>
    </row>
    <row r="24" spans="2:5" ht="31" thickBot="1" x14ac:dyDescent="0.25">
      <c r="B24" s="17" t="s">
        <v>64</v>
      </c>
      <c r="C24" s="18" t="s">
        <v>65</v>
      </c>
      <c r="D24" s="18" t="s">
        <v>62</v>
      </c>
      <c r="E24" s="19" t="s">
        <v>66</v>
      </c>
    </row>
    <row r="25" spans="2:5" ht="17" thickBot="1" x14ac:dyDescent="0.25">
      <c r="B25" s="17" t="s">
        <v>67</v>
      </c>
      <c r="C25" s="18" t="s">
        <v>68</v>
      </c>
      <c r="D25" s="18" t="s">
        <v>62</v>
      </c>
      <c r="E25" s="19" t="s">
        <v>69</v>
      </c>
    </row>
    <row r="26" spans="2:5" ht="16" thickBot="1" x14ac:dyDescent="0.25">
      <c r="B26" s="17" t="s">
        <v>70</v>
      </c>
      <c r="C26" s="18" t="s">
        <v>71</v>
      </c>
      <c r="D26" s="18" t="s">
        <v>29</v>
      </c>
      <c r="E26" s="19" t="s">
        <v>72</v>
      </c>
    </row>
    <row r="27" spans="2:5" ht="41.25" customHeight="1" x14ac:dyDescent="0.2">
      <c r="B27" s="103" t="s">
        <v>73</v>
      </c>
      <c r="C27" s="105" t="s">
        <v>74</v>
      </c>
      <c r="D27" s="105" t="s">
        <v>75</v>
      </c>
      <c r="E27" s="111" t="s">
        <v>76</v>
      </c>
    </row>
    <row r="28" spans="2:5" x14ac:dyDescent="0.2">
      <c r="B28" s="109"/>
      <c r="C28" s="110"/>
      <c r="D28" s="110"/>
      <c r="E28" s="112"/>
    </row>
    <row r="29" spans="2:5" x14ac:dyDescent="0.2">
      <c r="B29" s="109"/>
      <c r="C29" s="110"/>
      <c r="D29" s="110"/>
      <c r="E29" s="112"/>
    </row>
    <row r="30" spans="2:5" ht="16" thickBot="1" x14ac:dyDescent="0.25">
      <c r="B30" s="104"/>
      <c r="C30" s="106"/>
      <c r="D30" s="106"/>
      <c r="E30" s="113"/>
    </row>
    <row r="31" spans="2:5" x14ac:dyDescent="0.2">
      <c r="B31" s="103" t="s">
        <v>77</v>
      </c>
      <c r="C31" s="105" t="s">
        <v>78</v>
      </c>
      <c r="D31" s="105" t="s">
        <v>75</v>
      </c>
      <c r="E31" s="107" t="s">
        <v>79</v>
      </c>
    </row>
    <row r="32" spans="2:5" ht="16" thickBot="1" x14ac:dyDescent="0.25">
      <c r="B32" s="104"/>
      <c r="C32" s="106"/>
      <c r="D32" s="106"/>
      <c r="E32" s="108"/>
    </row>
  </sheetData>
  <mergeCells count="12">
    <mergeCell ref="B31:B32"/>
    <mergeCell ref="C31:C32"/>
    <mergeCell ref="D31:D32"/>
    <mergeCell ref="E31:E32"/>
    <mergeCell ref="B12:B15"/>
    <mergeCell ref="C12:C15"/>
    <mergeCell ref="D12:D15"/>
    <mergeCell ref="E12:E15"/>
    <mergeCell ref="B27:B30"/>
    <mergeCell ref="C27:C30"/>
    <mergeCell ref="D27:D30"/>
    <mergeCell ref="E27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Sheet1</vt:lpstr>
      <vt:lpstr>Definition of variables</vt:lpstr>
    </vt:vector>
  </TitlesOfParts>
  <Company>Beth Israel Deaconess Madical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djbrooks</dc:creator>
  <cp:lastModifiedBy>Wein, Marc N.,M.D.,Ph.D.</cp:lastModifiedBy>
  <dcterms:created xsi:type="dcterms:W3CDTF">2013-08-07T20:16:50Z</dcterms:created>
  <dcterms:modified xsi:type="dcterms:W3CDTF">2022-06-24T12:11:56Z</dcterms:modified>
</cp:coreProperties>
</file>