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28" windowHeight="12900" tabRatio="752" activeTab="2"/>
  </bookViews>
  <sheets>
    <sheet name="Figure 2G" sheetId="1" r:id="rId1"/>
    <sheet name="Figure 2H" sheetId="2" r:id="rId2"/>
    <sheet name="Figure 3C" sheetId="3" r:id="rId3"/>
    <sheet name="Figure 3D" sheetId="4" r:id="rId4"/>
    <sheet name="Figure 3F" sheetId="5" r:id="rId5"/>
    <sheet name="Figure 3H" sheetId="6" r:id="rId6"/>
    <sheet name="Figure 3I" sheetId="7" r:id="rId7"/>
    <sheet name="Figure 3J" sheetId="8" r:id="rId8"/>
    <sheet name="Figure 4D" sheetId="9" r:id="rId9"/>
    <sheet name="Figure 4H" sheetId="10" r:id="rId10"/>
    <sheet name="Figure 4I" sheetId="11" r:id="rId11"/>
    <sheet name="Figure 4J" sheetId="12" r:id="rId12"/>
    <sheet name="Figure 5E" sheetId="13" r:id="rId13"/>
    <sheet name="Figure 5D" sheetId="14" r:id="rId14"/>
    <sheet name="Figure 5K" sheetId="15" r:id="rId15"/>
    <sheet name="Figure 7B" sheetId="16" r:id="rId16"/>
    <sheet name="Figure 7C" sheetId="17" r:id="rId17"/>
    <sheet name="Figure 7D" sheetId="18" r:id="rId18"/>
    <sheet name="Figure 7E" sheetId="19" r:id="rId19"/>
    <sheet name="Figure 7F" sheetId="20" r:id="rId20"/>
    <sheet name="Figure 7H" sheetId="21" r:id="rId21"/>
    <sheet name="Figure 7I" sheetId="22" r:id="rId22"/>
    <sheet name="Figure 8A" sheetId="23" r:id="rId23"/>
    <sheet name="Figure 8B" sheetId="24" r:id="rId24"/>
    <sheet name="Figure S8A" sheetId="25" r:id="rId25"/>
    <sheet name="Figure S8B" sheetId="26" r:id="rId26"/>
    <sheet name="Figure S8C" sheetId="27" r:id="rId27"/>
    <sheet name="Figure S8D" sheetId="28" r:id="rId28"/>
    <sheet name="Figure S9B" sheetId="29" r:id="rId29"/>
    <sheet name="Figure S9C" sheetId="30" r:id="rId30"/>
    <sheet name="Figure S9D" sheetId="31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<sst xmlns="http://schemas.openxmlformats.org/spreadsheetml/2006/main" count="334" uniqueCount="84">
  <si>
    <t>Proband</t>
  </si>
  <si>
    <t>MCN</t>
  </si>
  <si>
    <t>IgAN</t>
  </si>
  <si>
    <t>FSGS</t>
  </si>
  <si>
    <t>293T</t>
  </si>
  <si>
    <t>M1</t>
  </si>
  <si>
    <t>WT</t>
  </si>
  <si>
    <t>V512L</t>
  </si>
  <si>
    <t>ATP6V0A4 mRNA level</t>
  </si>
  <si>
    <t>cell ATP6V0A4 intensity</t>
  </si>
  <si>
    <t>ATP6V0A4 CHX chase assay</t>
  </si>
  <si>
    <t>repeat</t>
  </si>
  <si>
    <t>0h</t>
  </si>
  <si>
    <t>2h</t>
  </si>
  <si>
    <t>4h</t>
  </si>
  <si>
    <t>6h</t>
  </si>
  <si>
    <t>12h</t>
  </si>
  <si>
    <t>24h</t>
  </si>
  <si>
    <t>V-ATPase activity</t>
  </si>
  <si>
    <t>time(min)</t>
  </si>
  <si>
    <t>Vehicle</t>
  </si>
  <si>
    <t>H/K-ATPase activity</t>
  </si>
  <si>
    <t>lysosomal pH</t>
  </si>
  <si>
    <t>V512L+BaF</t>
  </si>
  <si>
    <t>DQ BSA fluorescence/cell</t>
  </si>
  <si>
    <t>Cathepsin D activity</t>
  </si>
  <si>
    <t>Cathepsin B activity</t>
  </si>
  <si>
    <t>p62/actin</t>
  </si>
  <si>
    <t>Normalized LC3II/I Ratio</t>
  </si>
  <si>
    <t>Bax/actin</t>
  </si>
  <si>
    <t>Caspase-3/actin</t>
  </si>
  <si>
    <t>Bcl-2/actin</t>
  </si>
  <si>
    <t>V512L+F351(5um)</t>
  </si>
  <si>
    <t>V512L+F351(10um)</t>
  </si>
  <si>
    <t>V512L+F351(20um)</t>
  </si>
  <si>
    <t>V512L+F351(40um)</t>
  </si>
  <si>
    <t>V512L+F351(80um)</t>
  </si>
  <si>
    <t>WT+F351(5um)</t>
  </si>
  <si>
    <t>WT+F351(10um)</t>
  </si>
  <si>
    <t>WT+F351(20um)</t>
  </si>
  <si>
    <t>WT+F351(40um)</t>
  </si>
  <si>
    <t>WT+F351(80um)</t>
  </si>
  <si>
    <t>V-ATPase activity[V512L+F351(20um)]</t>
  </si>
  <si>
    <t>time（min）</t>
  </si>
  <si>
    <t>48h</t>
  </si>
  <si>
    <t>H/K-ATPase activity[V512L+F351(20um)]</t>
  </si>
  <si>
    <t>M1 cell</t>
  </si>
  <si>
    <t>V512L+F351(um)</t>
  </si>
  <si>
    <t>cell Viability(% of control)</t>
  </si>
  <si>
    <t>0</t>
  </si>
  <si>
    <t>5</t>
  </si>
  <si>
    <t>10</t>
  </si>
  <si>
    <t>20</t>
  </si>
  <si>
    <t>40</t>
  </si>
  <si>
    <t>80</t>
  </si>
  <si>
    <t>160</t>
  </si>
  <si>
    <t>320</t>
  </si>
  <si>
    <t>Log10[Conaentration(um)]</t>
  </si>
  <si>
    <t>cell viability(100%)</t>
  </si>
  <si>
    <t>lysosomal pH Value</t>
  </si>
  <si>
    <t>v512l+F351(um)</t>
  </si>
  <si>
    <t>pH</t>
  </si>
  <si>
    <t>V512l+F351(um)</t>
  </si>
  <si>
    <t xml:space="preserve"> V-ATPase activity</t>
  </si>
  <si>
    <t>V512L+Relamorelin (5um)</t>
  </si>
  <si>
    <t>V512L+Relamorelin (10um)</t>
  </si>
  <si>
    <t>V512L+Relamorelin (20um)</t>
  </si>
  <si>
    <t>V512L+Relamorelin (40um)</t>
  </si>
  <si>
    <t>V512L+Relamorelin (80um)</t>
  </si>
  <si>
    <t>V512L+ Forsythiaside A(5um)</t>
  </si>
  <si>
    <t>V512L+Forsythiaside A (10um)</t>
  </si>
  <si>
    <t>V512L+Forsythiaside A (20um)</t>
  </si>
  <si>
    <t>V512L+Forsythiaside A (40um)</t>
  </si>
  <si>
    <t>V512L+Forsythiaside A (80um)</t>
  </si>
  <si>
    <t>V512L+PAR-1AC(5um)</t>
  </si>
  <si>
    <t>V512L+PAR-1AC(10um)</t>
  </si>
  <si>
    <t>V512L+PAR-1AC(20um)</t>
  </si>
  <si>
    <t>V512L+PAR-1AC(40um)</t>
  </si>
  <si>
    <t>V512L+PAR-1AC(80um)</t>
  </si>
  <si>
    <t>V512L+F359(5um)</t>
  </si>
  <si>
    <t>V512L+F359(10um)</t>
  </si>
  <si>
    <t>V512L+F359(20um)</t>
  </si>
  <si>
    <t>V512L+F359(40um)</t>
  </si>
  <si>
    <t>V512L+F359(80um)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</si>
</sst>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_ "/>
    <numFmt numFmtId="178" formatCode="0_ "/>
    <numFmt numFmtId="179" formatCode="0.00_ "/>
    <numFmt numFmtId="180" formatCode="0.00000_ "/>
    <numFmt numFmtId="181" formatCode="_ * #,##0.00000_ ;_ * \-#,##0.00000_ ;_ * &quot;-&quot;??.000_ ;_ @_ "/>
  </numFmts>
  <fonts count="22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176" fontId="2" fillId="2" borderId="0" xfId="0" applyNumberFormat="1" applyFont="1" applyFill="1" applyAlignment="1"/>
    <xf numFmtId="177" fontId="1" fillId="2" borderId="0" xfId="0" applyNumberFormat="1" applyFont="1" applyFill="1">
      <alignment vertical="center"/>
    </xf>
    <xf numFmtId="178" fontId="1" fillId="2" borderId="0" xfId="0" applyNumberFormat="1" applyFont="1" applyFill="1">
      <alignment vertical="center"/>
    </xf>
    <xf numFmtId="0" fontId="2" fillId="3" borderId="0" xfId="0" applyFont="1" applyFill="1" applyAlignment="1"/>
    <xf numFmtId="0" fontId="2" fillId="0" borderId="0" xfId="0" applyFont="1" applyAlignment="1"/>
    <xf numFmtId="177" fontId="0" fillId="0" borderId="0" xfId="0" applyNumberFormat="1">
      <alignment vertical="center"/>
    </xf>
    <xf numFmtId="177" fontId="2" fillId="0" borderId="0" xfId="0" applyNumberFormat="1" applyFont="1" applyAlignment="1"/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0" fillId="4" borderId="0" xfId="0" applyFill="1">
      <alignment vertical="center"/>
    </xf>
    <xf numFmtId="0" fontId="2" fillId="4" borderId="0" xfId="0" applyFont="1" applyFill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79" fontId="2" fillId="0" borderId="0" xfId="0" applyNumberFormat="1" applyFont="1" applyAlignment="1"/>
    <xf numFmtId="178" fontId="2" fillId="0" borderId="0" xfId="0" applyNumberFormat="1" applyFont="1" applyAlignment="1"/>
    <xf numFmtId="176" fontId="2" fillId="0" borderId="0" xfId="0" applyNumberFormat="1" applyFont="1" applyAlignment="1"/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176" fontId="0" fillId="0" borderId="0" xfId="0" applyNumberFormat="1">
      <alignment vertical="center"/>
    </xf>
    <xf numFmtId="180" fontId="2" fillId="0" borderId="0" xfId="0" applyNumberFormat="1" applyFont="1" applyAlignment="1"/>
    <xf numFmtId="180" fontId="0" fillId="0" borderId="0" xfId="0" applyNumberFormat="1">
      <alignment vertical="center"/>
    </xf>
    <xf numFmtId="181" fontId="0" fillId="0" borderId="0" xfId="0" applyNumberFormat="1">
      <alignment vertical="center"/>
    </xf>
    <xf numFmtId="178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C20" sqref="C20"/>
    </sheetView>
  </sheetViews>
  <sheetFormatPr defaultColWidth="9" defaultRowHeight="14.4" outlineLevelRow="6" outlineLevelCol="3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1.043883338</v>
      </c>
      <c r="B2">
        <v>0.734966418</v>
      </c>
      <c r="C2">
        <v>0.842220344</v>
      </c>
      <c r="D2">
        <v>0.648907163</v>
      </c>
    </row>
    <row r="3" spans="1:4">
      <c r="A3">
        <v>1.030803272</v>
      </c>
      <c r="B3">
        <v>0.853549432</v>
      </c>
      <c r="C3">
        <v>0.85386304</v>
      </c>
      <c r="D3">
        <v>0.778270452</v>
      </c>
    </row>
    <row r="4" spans="1:4">
      <c r="A4">
        <v>1.017605603</v>
      </c>
      <c r="B4">
        <v>0.839345605</v>
      </c>
      <c r="C4">
        <v>0.846519387</v>
      </c>
      <c r="D4">
        <v>0.785627172</v>
      </c>
    </row>
    <row r="5" spans="1:4">
      <c r="A5">
        <v>1.000187294</v>
      </c>
      <c r="B5">
        <v>0.761518559</v>
      </c>
      <c r="C5">
        <v>0.866930039</v>
      </c>
      <c r="D5">
        <v>0.767869121</v>
      </c>
    </row>
    <row r="6" spans="1:4">
      <c r="A6">
        <v>0.959287587</v>
      </c>
      <c r="B6">
        <v>0.849394127</v>
      </c>
      <c r="C6">
        <v>0.736260051</v>
      </c>
      <c r="D6">
        <v>0.689454061</v>
      </c>
    </row>
    <row r="7" spans="1:4">
      <c r="A7">
        <v>0.948232906</v>
      </c>
      <c r="B7">
        <v>0.887118553</v>
      </c>
      <c r="C7">
        <v>0.694118979</v>
      </c>
      <c r="D7">
        <v>0.670650649</v>
      </c>
    </row>
  </sheetData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A2" sqref="A2:C2"/>
    </sheetView>
  </sheetViews>
  <sheetFormatPr defaultColWidth="8.88888888888889" defaultRowHeight="14.4" outlineLevelRow="7" outlineLevelCol="2"/>
  <sheetData>
    <row r="1" spans="1:1">
      <c r="A1" t="s">
        <v>24</v>
      </c>
    </row>
    <row r="2" spans="1:3">
      <c r="A2" t="s">
        <v>6</v>
      </c>
      <c r="B2" t="s">
        <v>7</v>
      </c>
      <c r="C2" t="s">
        <v>23</v>
      </c>
    </row>
    <row r="3" spans="1:3">
      <c r="A3">
        <v>0.988266794</v>
      </c>
      <c r="B3">
        <v>0.730973967</v>
      </c>
      <c r="C3">
        <v>0.913742644</v>
      </c>
    </row>
    <row r="4" spans="1:3">
      <c r="A4">
        <v>1.009585918</v>
      </c>
      <c r="B4">
        <v>0.660049838</v>
      </c>
      <c r="C4">
        <v>0.935560151</v>
      </c>
    </row>
    <row r="5" spans="1:3">
      <c r="A5">
        <v>0.913217751</v>
      </c>
      <c r="B5">
        <v>0.595472138</v>
      </c>
      <c r="C5">
        <v>0.96591379</v>
      </c>
    </row>
    <row r="6" spans="1:3">
      <c r="A6">
        <v>1.051704576</v>
      </c>
      <c r="B6">
        <v>0.70098086</v>
      </c>
      <c r="C6">
        <v>0.859556757</v>
      </c>
    </row>
    <row r="7" spans="1:3">
      <c r="A7">
        <v>1.061036</v>
      </c>
      <c r="B7">
        <v>0.732781931</v>
      </c>
      <c r="C7">
        <v>0.981512115</v>
      </c>
    </row>
    <row r="8" spans="1:3">
      <c r="A8">
        <v>0.976210169</v>
      </c>
      <c r="B8">
        <v>0.637346906</v>
      </c>
      <c r="C8">
        <v>0.886554265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E18" sqref="E18"/>
    </sheetView>
  </sheetViews>
  <sheetFormatPr defaultColWidth="8.88888888888889" defaultRowHeight="14.4" outlineLevelRow="7" outlineLevelCol="2"/>
  <cols>
    <col min="1" max="3" width="15.2222222222222"/>
  </cols>
  <sheetData>
    <row r="1" spans="1:1">
      <c r="A1" t="s">
        <v>25</v>
      </c>
    </row>
    <row r="2" spans="1:3">
      <c r="A2" t="s">
        <v>6</v>
      </c>
      <c r="B2" t="s">
        <v>7</v>
      </c>
      <c r="C2" t="s">
        <v>23</v>
      </c>
    </row>
    <row r="3" spans="1:3">
      <c r="A3" s="9">
        <v>0.97108046</v>
      </c>
      <c r="B3" s="9">
        <v>0.530137931</v>
      </c>
      <c r="C3" s="9">
        <v>0.923</v>
      </c>
    </row>
    <row r="4" spans="1:3">
      <c r="A4" s="9">
        <v>0.955241379</v>
      </c>
      <c r="B4" s="9">
        <v>0.673655172</v>
      </c>
      <c r="C4" s="9">
        <v>0.901</v>
      </c>
    </row>
    <row r="5" spans="1:3">
      <c r="A5" s="9">
        <v>0.983172414</v>
      </c>
      <c r="B5" s="9">
        <v>0.654321839</v>
      </c>
      <c r="C5" s="9">
        <v>0.892</v>
      </c>
    </row>
    <row r="6" spans="1:3">
      <c r="A6" s="9">
        <v>0.998252874</v>
      </c>
      <c r="B6" s="9">
        <v>0.586712644</v>
      </c>
      <c r="C6" s="9">
        <v>0.882</v>
      </c>
    </row>
    <row r="7" spans="1:3">
      <c r="A7" s="9">
        <v>1.15645977</v>
      </c>
      <c r="B7" s="9">
        <v>0.557655172</v>
      </c>
      <c r="C7" s="9">
        <v>0.942</v>
      </c>
    </row>
    <row r="8" spans="1:3">
      <c r="A8" s="9">
        <v>1.105793103</v>
      </c>
      <c r="B8" s="9">
        <v>0.626298851</v>
      </c>
      <c r="C8" s="9">
        <v>0.773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I27" sqref="I27"/>
    </sheetView>
  </sheetViews>
  <sheetFormatPr defaultColWidth="8.88888888888889" defaultRowHeight="14.4" outlineLevelRow="7" outlineLevelCol="2"/>
  <cols>
    <col min="1" max="3" width="11.8888888888889"/>
  </cols>
  <sheetData>
    <row r="1" spans="1:1">
      <c r="A1" t="s">
        <v>26</v>
      </c>
    </row>
    <row r="2" spans="1:3">
      <c r="A2" t="s">
        <v>6</v>
      </c>
      <c r="B2" t="s">
        <v>7</v>
      </c>
      <c r="C2" t="s">
        <v>23</v>
      </c>
    </row>
    <row r="3" spans="1:3">
      <c r="A3" s="9">
        <v>0.97108046</v>
      </c>
      <c r="B3" s="9">
        <v>0.480137931</v>
      </c>
      <c r="C3" s="9">
        <v>0.853</v>
      </c>
    </row>
    <row r="4" spans="1:3">
      <c r="A4" s="9">
        <v>0.955241379</v>
      </c>
      <c r="B4" s="9">
        <v>0.553655172</v>
      </c>
      <c r="C4" s="9">
        <v>0.971</v>
      </c>
    </row>
    <row r="5" spans="1:3">
      <c r="A5" s="9">
        <v>0.983172414</v>
      </c>
      <c r="B5" s="9">
        <v>0.5854321839</v>
      </c>
      <c r="C5" s="9">
        <v>0.992</v>
      </c>
    </row>
    <row r="6" spans="1:3">
      <c r="A6" s="9">
        <v>0.998252874</v>
      </c>
      <c r="B6" s="9">
        <v>0.576712644</v>
      </c>
      <c r="C6" s="9">
        <v>0.982</v>
      </c>
    </row>
    <row r="7" spans="1:3">
      <c r="A7" s="9">
        <v>1.08645977</v>
      </c>
      <c r="B7" s="9">
        <v>0.557655172</v>
      </c>
      <c r="C7" s="9">
        <v>0.922</v>
      </c>
    </row>
    <row r="8" spans="1:3">
      <c r="A8" s="9">
        <v>1.105793103</v>
      </c>
      <c r="B8" s="9">
        <v>0.626298851</v>
      </c>
      <c r="C8" s="9">
        <v>0.853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J20" sqref="J20"/>
    </sheetView>
  </sheetViews>
  <sheetFormatPr defaultColWidth="8.88888888888889" defaultRowHeight="14.4" outlineLevelRow="7" outlineLevelCol="1"/>
  <cols>
    <col min="1" max="2" width="13"/>
  </cols>
  <sheetData>
    <row r="1" spans="1:1">
      <c r="A1" t="s">
        <v>27</v>
      </c>
    </row>
    <row r="2" spans="1:2">
      <c r="A2" t="s">
        <v>6</v>
      </c>
      <c r="B2" t="s">
        <v>7</v>
      </c>
    </row>
    <row r="3" spans="1:2">
      <c r="A3" s="26">
        <v>1.081533454</v>
      </c>
      <c r="B3" s="26">
        <v>1.769026592</v>
      </c>
    </row>
    <row r="4" spans="1:2">
      <c r="A4" s="26">
        <v>0.896076165</v>
      </c>
      <c r="B4" s="26">
        <v>1.989255068</v>
      </c>
    </row>
    <row r="5" spans="1:2">
      <c r="A5" s="26">
        <v>1.075976698</v>
      </c>
      <c r="B5" s="26">
        <v>2.30514588</v>
      </c>
    </row>
    <row r="6" spans="1:2">
      <c r="A6" s="26">
        <v>1.116448334</v>
      </c>
      <c r="B6" s="26">
        <v>1.845304762</v>
      </c>
    </row>
    <row r="7" spans="1:2">
      <c r="A7" s="26">
        <v>0.80882131</v>
      </c>
      <c r="B7" s="26">
        <v>2.048582835</v>
      </c>
    </row>
    <row r="8" spans="1:2">
      <c r="A8" s="26">
        <v>1.021144039</v>
      </c>
      <c r="B8" s="26">
        <v>2.265412295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J17" sqref="J17"/>
    </sheetView>
  </sheetViews>
  <sheetFormatPr defaultColWidth="8.88888888888889" defaultRowHeight="14.4" outlineLevelRow="7" outlineLevelCol="1"/>
  <cols>
    <col min="1" max="2" width="14.1111111111111"/>
  </cols>
  <sheetData>
    <row r="1" spans="1:1">
      <c r="A1" t="s">
        <v>28</v>
      </c>
    </row>
    <row r="2" spans="1:2">
      <c r="A2" t="s">
        <v>6</v>
      </c>
      <c r="B2" t="s">
        <v>7</v>
      </c>
    </row>
    <row r="3" spans="1:2">
      <c r="A3" s="25">
        <v>0.955102041</v>
      </c>
      <c r="B3" s="25">
        <v>1.453061224</v>
      </c>
    </row>
    <row r="4" spans="1:2">
      <c r="A4" s="25">
        <v>0.983673469</v>
      </c>
      <c r="B4" s="25">
        <v>1.640816327</v>
      </c>
    </row>
    <row r="5" spans="1:2">
      <c r="A5" s="25">
        <v>0.808163265</v>
      </c>
      <c r="B5" s="25">
        <v>1.82343</v>
      </c>
    </row>
    <row r="6" spans="1:2">
      <c r="A6" s="25">
        <v>1.044897959</v>
      </c>
      <c r="B6" s="25">
        <v>1.379591837</v>
      </c>
    </row>
    <row r="7" spans="1:2">
      <c r="A7" s="25">
        <v>1.134693878</v>
      </c>
      <c r="B7" s="25">
        <v>1.534693878</v>
      </c>
    </row>
    <row r="8" spans="1:2">
      <c r="A8" s="25">
        <v>1.073469388</v>
      </c>
      <c r="B8" s="25">
        <v>1.518367347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workbookViewId="0">
      <selection activeCell="L20" sqref="L20"/>
    </sheetView>
  </sheetViews>
  <sheetFormatPr defaultColWidth="8.88888888888889" defaultRowHeight="14.4" outlineLevelCol="1"/>
  <cols>
    <col min="1" max="2" width="14.2222222222222"/>
  </cols>
  <sheetData>
    <row r="1" spans="1:1">
      <c r="A1" t="s">
        <v>29</v>
      </c>
    </row>
    <row r="2" spans="1:2">
      <c r="A2" t="s">
        <v>6</v>
      </c>
      <c r="B2" t="s">
        <v>7</v>
      </c>
    </row>
    <row r="3" spans="1:2">
      <c r="A3" s="8">
        <v>1.001856583</v>
      </c>
      <c r="B3" s="8">
        <v>1.059887928</v>
      </c>
    </row>
    <row r="4" spans="1:2">
      <c r="A4" s="24">
        <v>1.034850425</v>
      </c>
      <c r="B4" s="24">
        <v>1.147246817</v>
      </c>
    </row>
    <row r="5" spans="1:2">
      <c r="A5" s="24">
        <v>0.91695565</v>
      </c>
      <c r="B5" s="24">
        <v>1.114429241</v>
      </c>
    </row>
    <row r="6" spans="1:2">
      <c r="A6" s="24">
        <v>0.99275112</v>
      </c>
      <c r="B6" s="24">
        <v>1.194081705</v>
      </c>
    </row>
    <row r="7" spans="1:2">
      <c r="A7" s="24">
        <v>1.053589314</v>
      </c>
      <c r="B7" s="24">
        <v>1.034343986</v>
      </c>
    </row>
    <row r="8" spans="1:2">
      <c r="A8" s="24">
        <v>0.9231</v>
      </c>
      <c r="B8" s="24">
        <v>1.2132</v>
      </c>
    </row>
    <row r="11" spans="1:1">
      <c r="A11" t="s">
        <v>30</v>
      </c>
    </row>
    <row r="12" spans="1:2">
      <c r="A12" t="s">
        <v>6</v>
      </c>
      <c r="B12" t="s">
        <v>7</v>
      </c>
    </row>
    <row r="13" spans="1:2">
      <c r="A13" s="25">
        <v>0.916316452</v>
      </c>
      <c r="B13" s="25">
        <v>1.269822037</v>
      </c>
    </row>
    <row r="14" spans="1:2">
      <c r="A14" s="25">
        <v>1.02999494</v>
      </c>
      <c r="B14" s="25">
        <v>1.146734383</v>
      </c>
    </row>
    <row r="15" spans="1:2">
      <c r="A15" s="25">
        <v>1.053688608</v>
      </c>
      <c r="B15" s="25">
        <v>1.239708194</v>
      </c>
    </row>
    <row r="16" spans="1:2">
      <c r="A16" s="25">
        <v>0.916316452</v>
      </c>
      <c r="B16" s="25">
        <v>1.269822037</v>
      </c>
    </row>
    <row r="17" spans="1:2">
      <c r="A17" s="25">
        <v>1.02999494</v>
      </c>
      <c r="B17" s="25">
        <v>1.146734383</v>
      </c>
    </row>
    <row r="18" spans="1:2">
      <c r="A18" s="25">
        <v>1.053688608</v>
      </c>
      <c r="B18" s="25">
        <v>1.239708194</v>
      </c>
    </row>
    <row r="22" spans="1:1">
      <c r="A22" t="s">
        <v>31</v>
      </c>
    </row>
    <row r="23" spans="1:2">
      <c r="A23" t="s">
        <v>6</v>
      </c>
      <c r="B23" t="s">
        <v>7</v>
      </c>
    </row>
    <row r="24" spans="1:2">
      <c r="A24" s="25">
        <v>1.115809187</v>
      </c>
      <c r="B24" s="25">
        <v>0.479643546</v>
      </c>
    </row>
    <row r="25" spans="1:2">
      <c r="A25" s="25">
        <v>1.044075895</v>
      </c>
      <c r="B25" s="25">
        <v>0.346383616</v>
      </c>
    </row>
    <row r="26" spans="1:2">
      <c r="A26" s="25">
        <v>0.755449544</v>
      </c>
      <c r="B26" s="25">
        <v>0.290281172</v>
      </c>
    </row>
    <row r="27" spans="1:2">
      <c r="A27" s="25">
        <v>1.175575084</v>
      </c>
      <c r="B27" s="25">
        <v>0.45972158</v>
      </c>
    </row>
    <row r="28" spans="1:2">
      <c r="A28" s="25">
        <v>1.054036878</v>
      </c>
      <c r="B28" s="25">
        <v>0.376266565</v>
      </c>
    </row>
    <row r="29" spans="1:2">
      <c r="A29" s="25">
        <v>0.855059372</v>
      </c>
      <c r="B29" s="25">
        <v>0.352321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R27" sqref="R27"/>
    </sheetView>
  </sheetViews>
  <sheetFormatPr defaultColWidth="8.88888888888889" defaultRowHeight="14.4"/>
  <cols>
    <col min="2" max="7" width="9.66666666666667"/>
    <col min="8" max="8" width="10" customWidth="1"/>
    <col min="9" max="10" width="9.66666666666667"/>
    <col min="11" max="11" width="18.3333333333333" customWidth="1"/>
    <col min="12" max="12" width="17.8888888888889" customWidth="1"/>
    <col min="13" max="13" width="16.5555555555556" customWidth="1"/>
    <col min="14" max="14" width="19.5555555555556" customWidth="1"/>
    <col min="15" max="16" width="9.66666666666667"/>
    <col min="17" max="17" width="17.4444444444444" customWidth="1"/>
    <col min="18" max="19" width="9.66666666666667"/>
    <col min="20" max="20" width="17.3333333333333" customWidth="1"/>
    <col min="21" max="22" width="9.66666666666667"/>
    <col min="23" max="23" width="17.3333333333333" customWidth="1"/>
    <col min="24" max="25" width="9.66666666666667"/>
  </cols>
  <sheetData>
    <row r="1" spans="8:8">
      <c r="H1" t="s">
        <v>18</v>
      </c>
    </row>
    <row r="2" spans="1:25">
      <c r="A2" t="s">
        <v>19</v>
      </c>
      <c r="B2" s="13" t="s">
        <v>20</v>
      </c>
      <c r="C2" t="s">
        <v>11</v>
      </c>
      <c r="D2" t="s">
        <v>11</v>
      </c>
      <c r="E2" s="13" t="s">
        <v>6</v>
      </c>
      <c r="F2" t="s">
        <v>11</v>
      </c>
      <c r="G2" t="s">
        <v>11</v>
      </c>
      <c r="H2" s="13" t="s">
        <v>7</v>
      </c>
      <c r="I2" t="s">
        <v>11</v>
      </c>
      <c r="J2" t="s">
        <v>11</v>
      </c>
      <c r="K2" s="13" t="s">
        <v>32</v>
      </c>
      <c r="L2" t="s">
        <v>11</v>
      </c>
      <c r="M2" t="s">
        <v>11</v>
      </c>
      <c r="N2" s="13" t="s">
        <v>33</v>
      </c>
      <c r="O2" t="s">
        <v>11</v>
      </c>
      <c r="P2" t="s">
        <v>11</v>
      </c>
      <c r="Q2" s="13" t="s">
        <v>34</v>
      </c>
      <c r="R2" t="s">
        <v>11</v>
      </c>
      <c r="S2" t="s">
        <v>11</v>
      </c>
      <c r="T2" s="13" t="s">
        <v>35</v>
      </c>
      <c r="U2" t="s">
        <v>11</v>
      </c>
      <c r="V2" t="s">
        <v>11</v>
      </c>
      <c r="W2" s="13" t="s">
        <v>36</v>
      </c>
      <c r="X2" t="s">
        <v>11</v>
      </c>
      <c r="Y2" t="s">
        <v>11</v>
      </c>
    </row>
    <row r="3" spans="1:25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</row>
    <row r="4" spans="1:25">
      <c r="A4">
        <v>2</v>
      </c>
      <c r="B4" s="9">
        <v>-0.0061</v>
      </c>
      <c r="C4" s="9">
        <v>-0.0062</v>
      </c>
      <c r="D4" s="9">
        <v>-0.0059</v>
      </c>
      <c r="E4" s="9">
        <v>-0.176</v>
      </c>
      <c r="F4" s="9">
        <v>-0.168</v>
      </c>
      <c r="G4" s="9">
        <v>-0.151</v>
      </c>
      <c r="H4" s="9">
        <v>-0.302</v>
      </c>
      <c r="I4" s="9">
        <v>-0.302</v>
      </c>
      <c r="J4" s="9">
        <v>-0.302</v>
      </c>
      <c r="K4" s="9">
        <v>-0.302</v>
      </c>
      <c r="L4" s="9">
        <v>-0.302</v>
      </c>
      <c r="M4" s="9">
        <v>-0.302</v>
      </c>
      <c r="N4" s="9">
        <v>-0.232</v>
      </c>
      <c r="O4" s="9">
        <v>-0.232</v>
      </c>
      <c r="P4" s="9">
        <v>-0.232</v>
      </c>
      <c r="Q4" s="9">
        <v>-0.152</v>
      </c>
      <c r="R4" s="9">
        <v>-0.152</v>
      </c>
      <c r="S4" s="9">
        <v>-0.152</v>
      </c>
      <c r="T4" s="9">
        <v>-0.102</v>
      </c>
      <c r="U4" s="9">
        <v>-0.122</v>
      </c>
      <c r="V4" s="9">
        <v>-0.102</v>
      </c>
      <c r="W4" s="9">
        <v>-0.08</v>
      </c>
      <c r="X4" s="9">
        <v>-0.08</v>
      </c>
      <c r="Y4" s="9">
        <v>-0.08</v>
      </c>
    </row>
    <row r="5" spans="1:25">
      <c r="A5">
        <v>4</v>
      </c>
      <c r="B5" s="9">
        <v>-0.009</v>
      </c>
      <c r="C5" s="9">
        <v>-0.009</v>
      </c>
      <c r="D5" s="9">
        <v>-0.009</v>
      </c>
      <c r="E5" s="9">
        <v>-0.23</v>
      </c>
      <c r="F5" s="9">
        <v>-0.241</v>
      </c>
      <c r="G5" s="9">
        <v>-0.237</v>
      </c>
      <c r="H5" s="9">
        <v>-0.453</v>
      </c>
      <c r="I5" s="9">
        <v>-0.473</v>
      </c>
      <c r="J5" s="9">
        <v>-0.4823</v>
      </c>
      <c r="K5" s="9">
        <v>-0.423</v>
      </c>
      <c r="L5" s="9">
        <v>-0.443</v>
      </c>
      <c r="M5" s="9">
        <v>-0.4013</v>
      </c>
      <c r="N5" s="9">
        <v>-0.333</v>
      </c>
      <c r="O5" s="9">
        <v>-0.3543</v>
      </c>
      <c r="P5" s="9">
        <v>-0.3123</v>
      </c>
      <c r="Q5" s="9">
        <v>-0.233</v>
      </c>
      <c r="R5" s="9">
        <v>-0.263</v>
      </c>
      <c r="S5" s="9">
        <v>-0.2273</v>
      </c>
      <c r="T5" s="9">
        <v>-0.15</v>
      </c>
      <c r="U5" s="9">
        <v>-0.176</v>
      </c>
      <c r="V5" s="9">
        <v>-0.1432</v>
      </c>
      <c r="W5" s="9">
        <v>-0.13</v>
      </c>
      <c r="X5" s="9">
        <v>-0.1542</v>
      </c>
      <c r="Y5" s="9">
        <v>-0.1234</v>
      </c>
    </row>
    <row r="6" spans="1:25">
      <c r="A6">
        <v>6</v>
      </c>
      <c r="B6" s="9">
        <v>-0.017</v>
      </c>
      <c r="C6" s="9">
        <v>-0.014</v>
      </c>
      <c r="D6" s="9">
        <v>-0.016</v>
      </c>
      <c r="E6" s="9">
        <v>-0.294</v>
      </c>
      <c r="F6" s="9">
        <v>-0.3124</v>
      </c>
      <c r="G6" s="9">
        <v>-0.2764</v>
      </c>
      <c r="H6" s="9">
        <v>-0.575</v>
      </c>
      <c r="I6" s="9">
        <v>-0.5925</v>
      </c>
      <c r="J6" s="9">
        <v>-0.5625</v>
      </c>
      <c r="K6" s="9">
        <v>-0.525</v>
      </c>
      <c r="L6" s="9">
        <v>-0.5425</v>
      </c>
      <c r="M6" s="9">
        <v>-0.5032</v>
      </c>
      <c r="N6" s="9">
        <v>-0.415</v>
      </c>
      <c r="O6" s="9">
        <v>-0.4325</v>
      </c>
      <c r="P6" s="9">
        <v>-0.4021</v>
      </c>
      <c r="Q6" s="9">
        <v>-0.3</v>
      </c>
      <c r="R6" s="9">
        <v>-0.3212</v>
      </c>
      <c r="S6" s="9">
        <v>-0.2893</v>
      </c>
      <c r="T6" s="9">
        <v>-0.205</v>
      </c>
      <c r="U6" s="9">
        <v>-0.2321</v>
      </c>
      <c r="V6" s="9">
        <v>-0.1921</v>
      </c>
      <c r="W6" s="9">
        <v>-0.171</v>
      </c>
      <c r="X6" s="9">
        <v>-0.1923</v>
      </c>
      <c r="Y6" s="9">
        <v>-0.1672</v>
      </c>
    </row>
    <row r="7" spans="1:25">
      <c r="A7">
        <v>8</v>
      </c>
      <c r="B7" s="9">
        <v>-0.012</v>
      </c>
      <c r="C7" s="9">
        <v>-0.011</v>
      </c>
      <c r="D7" s="9">
        <v>-0.013</v>
      </c>
      <c r="E7" s="9">
        <v>-0.347</v>
      </c>
      <c r="F7" s="9">
        <v>-0.3672</v>
      </c>
      <c r="G7" s="9">
        <v>-0.3127</v>
      </c>
      <c r="H7" s="9">
        <v>-0.673</v>
      </c>
      <c r="I7" s="9">
        <v>-0.6973</v>
      </c>
      <c r="J7" s="9">
        <v>-0.6563</v>
      </c>
      <c r="K7" s="9">
        <v>-0.623</v>
      </c>
      <c r="L7" s="9">
        <v>-0.6431</v>
      </c>
      <c r="M7" s="9">
        <v>-0.6098</v>
      </c>
      <c r="N7" s="9">
        <v>-0.483</v>
      </c>
      <c r="O7" s="9">
        <v>-0.5023</v>
      </c>
      <c r="P7" s="9">
        <v>-0.4723</v>
      </c>
      <c r="Q7" s="9">
        <v>-0.363</v>
      </c>
      <c r="R7" s="9">
        <v>-0.3832</v>
      </c>
      <c r="S7" s="9">
        <v>-0.3423</v>
      </c>
      <c r="T7" s="9">
        <v>-0.243</v>
      </c>
      <c r="U7" s="9">
        <v>-0.2623</v>
      </c>
      <c r="V7" s="9">
        <v>-0.2323</v>
      </c>
      <c r="W7" s="9">
        <v>-0.213</v>
      </c>
      <c r="X7" s="9">
        <v>-0.233</v>
      </c>
      <c r="Y7" s="9">
        <v>-0.20233</v>
      </c>
    </row>
    <row r="8" spans="1:25">
      <c r="A8">
        <v>10</v>
      </c>
      <c r="B8" s="9">
        <v>-0.0071</v>
      </c>
      <c r="C8" s="9">
        <v>-0.0066</v>
      </c>
      <c r="D8" s="9">
        <v>-0.0077</v>
      </c>
      <c r="E8" s="9">
        <v>-0.397</v>
      </c>
      <c r="F8" s="9">
        <v>-0.417</v>
      </c>
      <c r="G8" s="9">
        <v>-0.3787</v>
      </c>
      <c r="H8" s="9">
        <v>-0.748</v>
      </c>
      <c r="I8" s="9">
        <v>-0.7678</v>
      </c>
      <c r="J8" s="9">
        <v>-0.7238</v>
      </c>
      <c r="K8" s="9">
        <v>-0.708</v>
      </c>
      <c r="L8" s="9">
        <v>-0.7278</v>
      </c>
      <c r="M8" s="9">
        <v>-0.6878</v>
      </c>
      <c r="N8" s="9">
        <v>-0.548</v>
      </c>
      <c r="O8" s="9">
        <v>-0.5638</v>
      </c>
      <c r="P8" s="9">
        <v>-0.5378</v>
      </c>
      <c r="Q8" s="9">
        <v>-0.428</v>
      </c>
      <c r="R8" s="9">
        <v>-0.4438</v>
      </c>
      <c r="S8" s="9">
        <v>-0.4091</v>
      </c>
      <c r="T8" s="9">
        <v>-0.288</v>
      </c>
      <c r="U8" s="9">
        <v>-0.2899</v>
      </c>
      <c r="V8" s="9">
        <v>-0.2821</v>
      </c>
      <c r="W8" s="9">
        <v>-0.243</v>
      </c>
      <c r="X8" s="9">
        <v>-0.2523</v>
      </c>
      <c r="Y8" s="9">
        <v>-0.2323</v>
      </c>
    </row>
    <row r="9" spans="1:25">
      <c r="A9">
        <v>12</v>
      </c>
      <c r="B9" s="9">
        <v>-0.018</v>
      </c>
      <c r="C9" s="9">
        <v>-0.016</v>
      </c>
      <c r="D9" s="9">
        <v>-0.015</v>
      </c>
      <c r="E9" s="9">
        <v>-0.439</v>
      </c>
      <c r="F9" s="9">
        <v>-0.4529</v>
      </c>
      <c r="G9" s="9">
        <v>-0.4189</v>
      </c>
      <c r="H9" s="9">
        <v>-0.825</v>
      </c>
      <c r="I9" s="9">
        <v>-0.8425</v>
      </c>
      <c r="J9" s="9">
        <v>-0.8145</v>
      </c>
      <c r="K9" s="9">
        <v>-0.775</v>
      </c>
      <c r="L9" s="9">
        <v>-0.7925</v>
      </c>
      <c r="M9" s="9">
        <v>-0.7525</v>
      </c>
      <c r="N9" s="9">
        <v>-0.5905</v>
      </c>
      <c r="O9" s="9">
        <v>-0.6123</v>
      </c>
      <c r="P9" s="9">
        <v>-0.5825</v>
      </c>
      <c r="Q9" s="9">
        <v>-0.471</v>
      </c>
      <c r="R9" s="9">
        <v>-0.4921</v>
      </c>
      <c r="S9" s="9">
        <v>-0.4541</v>
      </c>
      <c r="T9" s="9">
        <v>-0.325</v>
      </c>
      <c r="U9" s="9">
        <v>-0.3432</v>
      </c>
      <c r="V9" s="9">
        <v>-0.312</v>
      </c>
      <c r="W9" s="9">
        <v>-0.262</v>
      </c>
      <c r="X9" s="9">
        <v>-0.2822</v>
      </c>
      <c r="Y9" s="9">
        <v>-0.2472</v>
      </c>
    </row>
    <row r="10" spans="1:25">
      <c r="A10">
        <v>14</v>
      </c>
      <c r="B10" s="9">
        <v>-0.029</v>
      </c>
      <c r="C10" s="9">
        <v>-0.025</v>
      </c>
      <c r="D10" s="9">
        <v>-0.028</v>
      </c>
      <c r="E10" s="9">
        <v>-0.478</v>
      </c>
      <c r="F10" s="9">
        <v>-0.498</v>
      </c>
      <c r="G10" s="9">
        <v>-0.4658</v>
      </c>
      <c r="H10" s="9">
        <v>-0.893</v>
      </c>
      <c r="I10" s="9">
        <v>-0.9123</v>
      </c>
      <c r="J10" s="9">
        <v>-0.8723</v>
      </c>
      <c r="K10" s="9">
        <v>-0.843</v>
      </c>
      <c r="L10" s="9">
        <v>-0.8653</v>
      </c>
      <c r="M10" s="9">
        <v>-0.8123</v>
      </c>
      <c r="N10" s="9">
        <v>-0.631</v>
      </c>
      <c r="O10" s="9">
        <v>-0.6521</v>
      </c>
      <c r="P10" s="9">
        <v>-0.6189</v>
      </c>
      <c r="Q10" s="9">
        <v>-0.511</v>
      </c>
      <c r="R10" s="9">
        <v>-0.5378</v>
      </c>
      <c r="S10" s="9">
        <v>-0.5011</v>
      </c>
      <c r="T10" s="9">
        <v>-0.351</v>
      </c>
      <c r="U10" s="9">
        <v>-0.3721</v>
      </c>
      <c r="V10" s="9">
        <v>-0.3451</v>
      </c>
      <c r="W10" s="9">
        <v>-0.281</v>
      </c>
      <c r="X10" s="9">
        <v>-0.2901</v>
      </c>
      <c r="Y10" s="9">
        <v>-0.2721</v>
      </c>
    </row>
    <row r="11" spans="1:25">
      <c r="A11">
        <v>16</v>
      </c>
      <c r="B11" s="9">
        <v>-0.003</v>
      </c>
      <c r="C11" s="9">
        <v>-0.002</v>
      </c>
      <c r="D11" s="9">
        <v>-0.004</v>
      </c>
      <c r="E11" s="9">
        <v>-0.509</v>
      </c>
      <c r="F11" s="9">
        <v>-0.5195</v>
      </c>
      <c r="G11" s="9">
        <v>-0.5034</v>
      </c>
      <c r="H11" s="9">
        <v>-0.958</v>
      </c>
      <c r="I11" s="9">
        <v>-0.9738</v>
      </c>
      <c r="J11" s="9">
        <v>-0.9318</v>
      </c>
      <c r="K11" s="9">
        <v>-0.898</v>
      </c>
      <c r="L11" s="9">
        <v>-0.8872</v>
      </c>
      <c r="M11" s="9">
        <v>-0.9045</v>
      </c>
      <c r="N11" s="9">
        <v>-0.651</v>
      </c>
      <c r="O11" s="9">
        <v>-0.6721</v>
      </c>
      <c r="P11" s="9">
        <v>-0.64321</v>
      </c>
      <c r="Q11" s="9">
        <v>-0.541</v>
      </c>
      <c r="R11" s="9">
        <v>-0.561</v>
      </c>
      <c r="S11" s="9">
        <v>-0.5111</v>
      </c>
      <c r="T11" s="9">
        <v>-0.371</v>
      </c>
      <c r="U11" s="9">
        <v>-0.3901</v>
      </c>
      <c r="V11" s="9">
        <v>-0.3671</v>
      </c>
      <c r="W11" s="9">
        <v>-0.291</v>
      </c>
      <c r="X11" s="9">
        <v>-0.3121</v>
      </c>
      <c r="Y11" s="9">
        <v>-0.2891</v>
      </c>
    </row>
    <row r="12" spans="1:25">
      <c r="A12">
        <v>18</v>
      </c>
      <c r="B12" s="9">
        <v>-0.017</v>
      </c>
      <c r="C12" s="9">
        <v>-0.015</v>
      </c>
      <c r="D12" s="9">
        <v>-0.014</v>
      </c>
      <c r="E12" s="9">
        <v>-0.529</v>
      </c>
      <c r="F12" s="9">
        <v>-0.5396</v>
      </c>
      <c r="G12" s="9">
        <v>-0.5098</v>
      </c>
      <c r="H12" s="9">
        <v>-0.98</v>
      </c>
      <c r="I12" s="9">
        <v>-0.9982</v>
      </c>
      <c r="J12" s="9">
        <v>-0.9678</v>
      </c>
      <c r="K12" s="9">
        <v>-0.9301</v>
      </c>
      <c r="L12" s="9">
        <v>-0.9481</v>
      </c>
      <c r="M12" s="9">
        <v>-0.9181</v>
      </c>
      <c r="N12" s="9">
        <v>-0.671</v>
      </c>
      <c r="O12" s="9">
        <v>-0.6921</v>
      </c>
      <c r="P12" s="9">
        <v>-0.6666</v>
      </c>
      <c r="Q12" s="9">
        <v>-0.561</v>
      </c>
      <c r="R12" s="9">
        <v>-0.581</v>
      </c>
      <c r="S12" s="9">
        <v>-0.5521</v>
      </c>
      <c r="T12" s="9">
        <v>-0.382</v>
      </c>
      <c r="U12" s="9">
        <v>-0.4012</v>
      </c>
      <c r="V12" s="9">
        <v>-0.3782</v>
      </c>
      <c r="W12" s="9">
        <v>-0.295</v>
      </c>
      <c r="X12" s="9">
        <v>-0.3155</v>
      </c>
      <c r="Y12" s="9">
        <v>-0.2899</v>
      </c>
    </row>
    <row r="13" spans="1:25">
      <c r="A13">
        <v>20</v>
      </c>
      <c r="B13" s="9">
        <v>-0.013</v>
      </c>
      <c r="C13" s="9">
        <v>-0.012</v>
      </c>
      <c r="D13" s="9">
        <v>-0.011</v>
      </c>
      <c r="E13" s="9">
        <v>-0.53</v>
      </c>
      <c r="F13" s="9">
        <v>-0.5532</v>
      </c>
      <c r="G13" s="9">
        <v>-0.5234</v>
      </c>
      <c r="H13" s="9">
        <v>-1.0021</v>
      </c>
      <c r="I13" s="9">
        <v>-1.0345</v>
      </c>
      <c r="J13" s="9">
        <v>-1.0123</v>
      </c>
      <c r="K13" s="9">
        <v>-0.961</v>
      </c>
      <c r="L13" s="9">
        <v>-0.9751</v>
      </c>
      <c r="M13" s="9">
        <v>-0.95211</v>
      </c>
      <c r="N13" s="9">
        <v>-0.681</v>
      </c>
      <c r="O13" s="9">
        <v>-0.711</v>
      </c>
      <c r="P13" s="9">
        <v>-0.6723</v>
      </c>
      <c r="Q13" s="9">
        <v>-0.5712</v>
      </c>
      <c r="R13" s="9">
        <v>-0.5912</v>
      </c>
      <c r="S13" s="9">
        <v>-0.5732</v>
      </c>
      <c r="T13" s="9">
        <v>-0.391</v>
      </c>
      <c r="U13" s="9">
        <v>-0.411</v>
      </c>
      <c r="V13" s="9">
        <v>-0.3721</v>
      </c>
      <c r="W13" s="9">
        <v>-0.3</v>
      </c>
      <c r="X13" s="9">
        <v>-0.3232</v>
      </c>
      <c r="Y13" s="9">
        <v>-0.2899</v>
      </c>
    </row>
    <row r="14" spans="2:2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N26" sqref="N26"/>
    </sheetView>
  </sheetViews>
  <sheetFormatPr defaultColWidth="8.88888888888889" defaultRowHeight="14.4"/>
  <cols>
    <col min="5" max="5" width="17.8888888888889" customWidth="1"/>
    <col min="8" max="8" width="16.2222222222222" customWidth="1"/>
    <col min="11" max="11" width="17.3333333333333" customWidth="1"/>
    <col min="14" max="14" width="16.5555555555556" customWidth="1"/>
    <col min="17" max="17" width="16.2222222222222" customWidth="1"/>
    <col min="20" max="20" width="16.6666666666667" customWidth="1"/>
    <col min="23" max="23" width="15.5555555555556" customWidth="1"/>
  </cols>
  <sheetData>
    <row r="1" spans="1:1">
      <c r="A1" t="s">
        <v>18</v>
      </c>
    </row>
    <row r="2" spans="1:25">
      <c r="A2" t="s">
        <v>19</v>
      </c>
      <c r="B2" s="13" t="s">
        <v>20</v>
      </c>
      <c r="C2" t="s">
        <v>11</v>
      </c>
      <c r="D2" t="s">
        <v>11</v>
      </c>
      <c r="E2" s="13" t="s">
        <v>6</v>
      </c>
      <c r="F2" t="s">
        <v>11</v>
      </c>
      <c r="G2" t="s">
        <v>11</v>
      </c>
      <c r="H2" s="13" t="s">
        <v>7</v>
      </c>
      <c r="I2" t="s">
        <v>11</v>
      </c>
      <c r="J2" t="s">
        <v>11</v>
      </c>
      <c r="K2" s="13" t="s">
        <v>37</v>
      </c>
      <c r="L2" t="s">
        <v>11</v>
      </c>
      <c r="M2" t="s">
        <v>11</v>
      </c>
      <c r="N2" s="13" t="s">
        <v>38</v>
      </c>
      <c r="O2" t="s">
        <v>11</v>
      </c>
      <c r="P2" t="s">
        <v>11</v>
      </c>
      <c r="Q2" s="13" t="s">
        <v>39</v>
      </c>
      <c r="R2" t="s">
        <v>11</v>
      </c>
      <c r="S2" t="s">
        <v>11</v>
      </c>
      <c r="T2" s="13" t="s">
        <v>40</v>
      </c>
      <c r="U2" t="s">
        <v>11</v>
      </c>
      <c r="V2" t="s">
        <v>11</v>
      </c>
      <c r="W2" s="13" t="s">
        <v>41</v>
      </c>
      <c r="X2" t="s">
        <v>11</v>
      </c>
      <c r="Y2" t="s">
        <v>11</v>
      </c>
    </row>
    <row r="3" spans="1:25">
      <c r="A3">
        <v>0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</row>
    <row r="4" spans="1:25">
      <c r="A4">
        <v>2</v>
      </c>
      <c r="B4" s="10">
        <v>-0.016</v>
      </c>
      <c r="C4" s="10">
        <v>-0.015</v>
      </c>
      <c r="D4" s="10">
        <v>-0.014</v>
      </c>
      <c r="E4" s="10">
        <v>-0.166</v>
      </c>
      <c r="F4" s="10">
        <v>-0.163</v>
      </c>
      <c r="G4" s="10">
        <v>-0.165</v>
      </c>
      <c r="H4" s="10">
        <v>-0.232</v>
      </c>
      <c r="I4" s="10">
        <v>-0.235</v>
      </c>
      <c r="J4" s="10">
        <v>-0.217</v>
      </c>
      <c r="K4" s="10">
        <v>-0.176</v>
      </c>
      <c r="L4" s="10">
        <v>-0.168</v>
      </c>
      <c r="M4" s="10">
        <v>-0.181</v>
      </c>
      <c r="N4" s="10">
        <v>-0.183</v>
      </c>
      <c r="O4" s="10">
        <v>-0.179</v>
      </c>
      <c r="P4" s="10">
        <v>-0.181</v>
      </c>
      <c r="Q4" s="10">
        <v>-0.152</v>
      </c>
      <c r="R4" s="10">
        <v>-0.147</v>
      </c>
      <c r="S4" s="10">
        <v>-0.153</v>
      </c>
      <c r="T4" s="10">
        <v>-0.156</v>
      </c>
      <c r="U4" s="10">
        <v>-0.149</v>
      </c>
      <c r="V4" s="10">
        <v>-0.152</v>
      </c>
      <c r="W4" s="10">
        <v>-0.143</v>
      </c>
      <c r="X4" s="10">
        <v>-0.146</v>
      </c>
      <c r="Y4" s="10">
        <v>-0.136</v>
      </c>
    </row>
    <row r="5" spans="1:25">
      <c r="A5">
        <v>4</v>
      </c>
      <c r="B5" s="10">
        <v>-0.026</v>
      </c>
      <c r="C5" s="10">
        <v>-0.02</v>
      </c>
      <c r="D5" s="10">
        <v>-0.022</v>
      </c>
      <c r="E5" s="10">
        <v>-0.21</v>
      </c>
      <c r="F5" s="10">
        <v>-0.2021</v>
      </c>
      <c r="G5" s="10">
        <v>-0.2221</v>
      </c>
      <c r="H5" s="10">
        <v>-0.333</v>
      </c>
      <c r="I5" s="10">
        <v>-0.3523</v>
      </c>
      <c r="J5" s="10">
        <v>-0.3013</v>
      </c>
      <c r="K5" s="10">
        <v>-0.22</v>
      </c>
      <c r="L5" s="10">
        <v>-0.243</v>
      </c>
      <c r="M5" s="10">
        <v>-0.2021</v>
      </c>
      <c r="N5" s="10">
        <v>-0.23</v>
      </c>
      <c r="O5" s="10">
        <v>-0.2521</v>
      </c>
      <c r="P5" s="10">
        <v>-0.2003</v>
      </c>
      <c r="Q5" s="10">
        <v>-0.2</v>
      </c>
      <c r="R5" s="10">
        <v>-0.2321</v>
      </c>
      <c r="S5" s="10">
        <v>-0.1832</v>
      </c>
      <c r="T5" s="10">
        <v>-0.2</v>
      </c>
      <c r="U5" s="10">
        <v>-0.223</v>
      </c>
      <c r="V5" s="10">
        <v>-0.2123</v>
      </c>
      <c r="W5" s="10">
        <v>-0.18</v>
      </c>
      <c r="X5" s="10">
        <v>-0.2</v>
      </c>
      <c r="Y5" s="10">
        <v>-0.18</v>
      </c>
    </row>
    <row r="6" spans="1:25">
      <c r="A6">
        <v>6</v>
      </c>
      <c r="B6" s="10">
        <v>-0.008</v>
      </c>
      <c r="C6" s="10">
        <v>-0.01</v>
      </c>
      <c r="D6" s="10">
        <v>-0.011</v>
      </c>
      <c r="E6" s="10">
        <v>-0.264</v>
      </c>
      <c r="F6" s="10">
        <v>-0.2821</v>
      </c>
      <c r="G6" s="10">
        <v>-0.2454</v>
      </c>
      <c r="H6" s="10">
        <v>-0.435</v>
      </c>
      <c r="I6" s="10">
        <v>-0.455</v>
      </c>
      <c r="J6" s="10">
        <v>-0.435</v>
      </c>
      <c r="K6" s="10">
        <v>-0.264</v>
      </c>
      <c r="L6" s="10">
        <v>-0.2821</v>
      </c>
      <c r="M6" s="10">
        <v>-0.264</v>
      </c>
      <c r="N6" s="10">
        <v>-0.284</v>
      </c>
      <c r="O6" s="10">
        <v>-0.3024</v>
      </c>
      <c r="P6" s="10">
        <v>-0.2744</v>
      </c>
      <c r="Q6" s="10">
        <v>-0.254</v>
      </c>
      <c r="R6" s="10">
        <v>-0.2724</v>
      </c>
      <c r="S6" s="10">
        <v>-0.244</v>
      </c>
      <c r="T6" s="10">
        <v>-0.244</v>
      </c>
      <c r="U6" s="10">
        <v>-0.2621</v>
      </c>
      <c r="V6" s="10">
        <v>-0.2234</v>
      </c>
      <c r="W6" s="10">
        <v>-0.224</v>
      </c>
      <c r="X6" s="10">
        <v>-0.2434</v>
      </c>
      <c r="Y6" s="10">
        <v>-0.2114</v>
      </c>
    </row>
    <row r="7" spans="1:25">
      <c r="A7">
        <v>8</v>
      </c>
      <c r="B7" s="10">
        <v>-0.012</v>
      </c>
      <c r="C7" s="10">
        <v>-0.013</v>
      </c>
      <c r="D7" s="10">
        <v>-0.014</v>
      </c>
      <c r="E7" s="10">
        <v>-0.317</v>
      </c>
      <c r="F7" s="10">
        <v>-0.333</v>
      </c>
      <c r="G7" s="10">
        <v>-0.3021</v>
      </c>
      <c r="H7" s="10">
        <v>-0.533</v>
      </c>
      <c r="I7" s="10">
        <v>-0.5563</v>
      </c>
      <c r="J7" s="10">
        <v>-0.5023</v>
      </c>
      <c r="K7" s="10">
        <v>-0.307</v>
      </c>
      <c r="L7" s="10">
        <v>-0.3227</v>
      </c>
      <c r="M7" s="10">
        <v>-0.2897</v>
      </c>
      <c r="N7" s="10">
        <v>-0.337</v>
      </c>
      <c r="O7" s="10">
        <v>-0.3557</v>
      </c>
      <c r="P7" s="10">
        <v>-0.3123</v>
      </c>
      <c r="Q7" s="10">
        <v>-0.307</v>
      </c>
      <c r="R7" s="10">
        <v>-0.307</v>
      </c>
      <c r="S7" s="10">
        <v>-0.307</v>
      </c>
      <c r="T7" s="10">
        <v>-0.287</v>
      </c>
      <c r="U7" s="10">
        <v>-0.2903</v>
      </c>
      <c r="V7" s="10">
        <v>-0.2783</v>
      </c>
      <c r="W7" s="10">
        <v>-0.267</v>
      </c>
      <c r="X7" s="10">
        <v>-0.287</v>
      </c>
      <c r="Y7" s="10">
        <v>-0.247</v>
      </c>
    </row>
    <row r="8" spans="1:25">
      <c r="A8">
        <v>10</v>
      </c>
      <c r="B8" s="10">
        <v>-0.007</v>
      </c>
      <c r="C8" s="10">
        <v>-0.0092</v>
      </c>
      <c r="D8" s="10">
        <v>-0.011</v>
      </c>
      <c r="E8" s="10">
        <v>-0.367</v>
      </c>
      <c r="F8" s="10">
        <v>-0.3873</v>
      </c>
      <c r="G8" s="10">
        <v>-0.3472</v>
      </c>
      <c r="H8" s="10">
        <v>-0.638</v>
      </c>
      <c r="I8" s="10">
        <v>-0.6548</v>
      </c>
      <c r="J8" s="10">
        <v>-0.6178</v>
      </c>
      <c r="K8" s="10">
        <v>-0.367</v>
      </c>
      <c r="L8" s="10">
        <v>-0.3757</v>
      </c>
      <c r="M8" s="10">
        <v>-0.3692</v>
      </c>
      <c r="N8" s="10">
        <v>-0.387</v>
      </c>
      <c r="O8" s="10">
        <v>-0.4027</v>
      </c>
      <c r="P8" s="10">
        <v>-0.3767</v>
      </c>
      <c r="Q8" s="10">
        <v>-0.357</v>
      </c>
      <c r="R8" s="10">
        <v>-0.357</v>
      </c>
      <c r="S8" s="10">
        <v>-0.357</v>
      </c>
      <c r="T8" s="10">
        <v>-0.327</v>
      </c>
      <c r="U8" s="10">
        <v>-0.357</v>
      </c>
      <c r="V8" s="10">
        <v>-0.327</v>
      </c>
      <c r="W8" s="10">
        <v>-0.307</v>
      </c>
      <c r="X8" s="10">
        <v>-0.327</v>
      </c>
      <c r="Y8" s="10">
        <v>-0.307</v>
      </c>
    </row>
    <row r="9" spans="1:25">
      <c r="A9">
        <v>12</v>
      </c>
      <c r="B9" s="10">
        <v>-0.008</v>
      </c>
      <c r="C9" s="10">
        <v>-0.008</v>
      </c>
      <c r="D9" s="10">
        <v>-0.008</v>
      </c>
      <c r="E9" s="10">
        <v>-0.409</v>
      </c>
      <c r="F9" s="10">
        <v>-0.4254</v>
      </c>
      <c r="G9" s="10">
        <v>-0.3872</v>
      </c>
      <c r="H9" s="10">
        <v>-0.715</v>
      </c>
      <c r="I9" s="10">
        <v>-0.7345</v>
      </c>
      <c r="J9" s="10">
        <v>-0.7012</v>
      </c>
      <c r="K9" s="10">
        <v>-0.409</v>
      </c>
      <c r="L9" s="10">
        <v>-0.429</v>
      </c>
      <c r="M9" s="10">
        <v>-0.429</v>
      </c>
      <c r="N9" s="10">
        <v>-0.429</v>
      </c>
      <c r="O9" s="10">
        <v>-0.4432</v>
      </c>
      <c r="P9" s="10">
        <v>-0.4122</v>
      </c>
      <c r="Q9" s="10">
        <v>-0.399</v>
      </c>
      <c r="R9" s="10">
        <v>-0.4129</v>
      </c>
      <c r="S9" s="10">
        <v>-0.3899</v>
      </c>
      <c r="T9" s="10">
        <v>-0.359</v>
      </c>
      <c r="U9" s="10">
        <v>-0.359</v>
      </c>
      <c r="V9" s="10">
        <v>-0.359</v>
      </c>
      <c r="W9" s="10">
        <v>-0.339</v>
      </c>
      <c r="X9" s="10">
        <v>-0.3589</v>
      </c>
      <c r="Y9" s="10">
        <v>-0.3234</v>
      </c>
    </row>
    <row r="10" spans="1:25">
      <c r="A10">
        <v>14</v>
      </c>
      <c r="B10" s="10">
        <v>-0.029</v>
      </c>
      <c r="C10" s="10">
        <v>-0.03</v>
      </c>
      <c r="D10" s="10">
        <v>-0.031</v>
      </c>
      <c r="E10" s="10">
        <v>-0.438</v>
      </c>
      <c r="F10" s="10">
        <v>-0.4528</v>
      </c>
      <c r="G10" s="10">
        <v>-0.4178</v>
      </c>
      <c r="H10" s="10">
        <v>-0.783</v>
      </c>
      <c r="I10" s="10">
        <v>-0.8033</v>
      </c>
      <c r="J10" s="10">
        <v>-0.7623</v>
      </c>
      <c r="K10" s="10">
        <v>-0.438</v>
      </c>
      <c r="L10" s="10">
        <v>-0.4438</v>
      </c>
      <c r="M10" s="10">
        <v>-0.438</v>
      </c>
      <c r="N10" s="10">
        <v>-0.458</v>
      </c>
      <c r="O10" s="10">
        <v>-0.4728</v>
      </c>
      <c r="P10" s="10">
        <v>-0.4328</v>
      </c>
      <c r="Q10" s="10">
        <v>-0.438</v>
      </c>
      <c r="R10" s="10">
        <v>-0.438</v>
      </c>
      <c r="S10" s="10">
        <v>-0.438</v>
      </c>
      <c r="T10" s="10">
        <v>-0.381</v>
      </c>
      <c r="U10" s="10">
        <v>-0.39211</v>
      </c>
      <c r="V10" s="10">
        <v>-0.3781</v>
      </c>
      <c r="W10" s="10">
        <v>-0.358</v>
      </c>
      <c r="X10" s="10">
        <v>-0.3728</v>
      </c>
      <c r="Y10" s="10">
        <v>-0.3328</v>
      </c>
    </row>
    <row r="11" spans="1:25">
      <c r="A11">
        <v>16</v>
      </c>
      <c r="B11" s="10">
        <v>-0.003</v>
      </c>
      <c r="C11" s="10">
        <v>-0.003</v>
      </c>
      <c r="D11" s="10">
        <v>-0.003</v>
      </c>
      <c r="E11" s="10">
        <v>-0.459</v>
      </c>
      <c r="F11" s="10">
        <v>-0.4782</v>
      </c>
      <c r="G11" s="10">
        <v>-0.4329</v>
      </c>
      <c r="H11" s="10">
        <v>-0.848</v>
      </c>
      <c r="I11" s="10">
        <v>-0.8648</v>
      </c>
      <c r="J11" s="10">
        <v>-0.8356</v>
      </c>
      <c r="K11" s="10">
        <v>-0.469</v>
      </c>
      <c r="L11" s="10">
        <v>-0.4719</v>
      </c>
      <c r="M11" s="10">
        <v>-0.469</v>
      </c>
      <c r="N11" s="10">
        <v>-0.479</v>
      </c>
      <c r="O11" s="10">
        <v>-0.479</v>
      </c>
      <c r="P11" s="10">
        <v>-0.479</v>
      </c>
      <c r="Q11" s="10">
        <v>-0.459</v>
      </c>
      <c r="R11" s="10">
        <v>-0.439</v>
      </c>
      <c r="S11" s="10">
        <v>-0.459</v>
      </c>
      <c r="T11" s="10">
        <v>-0.42</v>
      </c>
      <c r="U11" s="10">
        <v>-0.4345</v>
      </c>
      <c r="V11" s="10">
        <v>-0.4123</v>
      </c>
      <c r="W11" s="10">
        <v>-0.379</v>
      </c>
      <c r="X11" s="10">
        <v>-0.3839</v>
      </c>
      <c r="Y11" s="10">
        <v>-0.3621</v>
      </c>
    </row>
    <row r="12" spans="1:25">
      <c r="A12">
        <v>18</v>
      </c>
      <c r="B12" s="10">
        <v>-0.037</v>
      </c>
      <c r="C12" s="10">
        <v>-0.025</v>
      </c>
      <c r="D12" s="10">
        <v>-0.031</v>
      </c>
      <c r="E12" s="10">
        <v>-0.479</v>
      </c>
      <c r="F12" s="10">
        <v>-0.4929</v>
      </c>
      <c r="G12" s="10">
        <v>-0.4539</v>
      </c>
      <c r="H12" s="10">
        <v>-0.899</v>
      </c>
      <c r="I12" s="10">
        <v>-0.9109</v>
      </c>
      <c r="J12" s="10">
        <v>-0.8929</v>
      </c>
      <c r="K12" s="10">
        <v>-0.489</v>
      </c>
      <c r="L12" s="10">
        <v>-0.489</v>
      </c>
      <c r="M12" s="10">
        <v>-0.489</v>
      </c>
      <c r="N12" s="10">
        <v>-0.499</v>
      </c>
      <c r="O12" s="10">
        <v>-0.4992</v>
      </c>
      <c r="P12" s="10">
        <v>-0.499</v>
      </c>
      <c r="Q12" s="10">
        <v>-0.479</v>
      </c>
      <c r="R12" s="10">
        <v>-0.469</v>
      </c>
      <c r="S12" s="10">
        <v>-0.479</v>
      </c>
      <c r="T12" s="10">
        <v>-0.43</v>
      </c>
      <c r="U12" s="10">
        <v>-0.4523</v>
      </c>
      <c r="V12" s="10">
        <v>-0.4231</v>
      </c>
      <c r="W12" s="10">
        <v>-0.389</v>
      </c>
      <c r="X12" s="10">
        <v>-0.3999</v>
      </c>
      <c r="Y12" s="10">
        <v>-0.3721</v>
      </c>
    </row>
    <row r="13" spans="1:25">
      <c r="A13">
        <v>20</v>
      </c>
      <c r="B13" s="10">
        <v>-0.013</v>
      </c>
      <c r="C13" s="10">
        <v>-0.01</v>
      </c>
      <c r="D13" s="10">
        <v>-0.016</v>
      </c>
      <c r="E13" s="10">
        <v>-0.49</v>
      </c>
      <c r="F13" s="10">
        <v>-0.5123</v>
      </c>
      <c r="G13" s="10">
        <v>-0.4923</v>
      </c>
      <c r="H13" s="10">
        <v>-0.924</v>
      </c>
      <c r="I13" s="10">
        <v>-0.9424</v>
      </c>
      <c r="J13" s="10">
        <v>-0.9014</v>
      </c>
      <c r="K13" s="10">
        <v>-0.5</v>
      </c>
      <c r="L13" s="10">
        <v>-0.523</v>
      </c>
      <c r="M13" s="10">
        <v>-0.492</v>
      </c>
      <c r="N13" s="10">
        <v>-0.501</v>
      </c>
      <c r="O13" s="10">
        <v>-0.5321</v>
      </c>
      <c r="P13" s="10">
        <v>-0.501</v>
      </c>
      <c r="Q13" s="10">
        <v>-0.4821</v>
      </c>
      <c r="R13" s="10">
        <v>-0.4791</v>
      </c>
      <c r="S13" s="10">
        <v>-0.483</v>
      </c>
      <c r="T13" s="10">
        <v>-0.44</v>
      </c>
      <c r="U13" s="10">
        <v>-0.4621</v>
      </c>
      <c r="V13" s="10">
        <v>-0.42</v>
      </c>
      <c r="W13" s="10">
        <v>-0.39</v>
      </c>
      <c r="X13" s="10">
        <v>-0.4012</v>
      </c>
      <c r="Y13" s="10">
        <v>-0.3781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topLeftCell="B1" workbookViewId="0">
      <selection activeCell="Y13" sqref="Y13"/>
    </sheetView>
  </sheetViews>
  <sheetFormatPr defaultColWidth="8.88888888888889" defaultRowHeight="14.4"/>
  <cols>
    <col min="2" max="25" width="9.44444444444444"/>
  </cols>
  <sheetData>
    <row r="1" spans="1:1">
      <c r="A1" t="s">
        <v>21</v>
      </c>
    </row>
    <row r="2" spans="1:25">
      <c r="A2" t="s">
        <v>19</v>
      </c>
      <c r="B2" s="13" t="s">
        <v>20</v>
      </c>
      <c r="C2" t="s">
        <v>11</v>
      </c>
      <c r="D2" t="s">
        <v>11</v>
      </c>
      <c r="E2" s="13" t="s">
        <v>6</v>
      </c>
      <c r="F2" t="s">
        <v>11</v>
      </c>
      <c r="G2" t="s">
        <v>11</v>
      </c>
      <c r="H2" s="13" t="s">
        <v>7</v>
      </c>
      <c r="I2" t="s">
        <v>11</v>
      </c>
      <c r="J2" t="s">
        <v>11</v>
      </c>
      <c r="K2" s="13" t="s">
        <v>32</v>
      </c>
      <c r="L2" t="s">
        <v>11</v>
      </c>
      <c r="M2" t="s">
        <v>11</v>
      </c>
      <c r="N2" s="13" t="s">
        <v>33</v>
      </c>
      <c r="O2" t="s">
        <v>11</v>
      </c>
      <c r="P2" t="s">
        <v>11</v>
      </c>
      <c r="Q2" s="13" t="s">
        <v>34</v>
      </c>
      <c r="R2" t="s">
        <v>11</v>
      </c>
      <c r="S2" t="s">
        <v>11</v>
      </c>
      <c r="T2" s="13" t="s">
        <v>35</v>
      </c>
      <c r="U2" t="s">
        <v>11</v>
      </c>
      <c r="V2" t="s">
        <v>11</v>
      </c>
      <c r="W2" s="13" t="s">
        <v>36</v>
      </c>
      <c r="X2" t="s">
        <v>11</v>
      </c>
      <c r="Y2" t="s">
        <v>11</v>
      </c>
    </row>
    <row r="3" spans="1:25">
      <c r="A3">
        <v>0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</row>
    <row r="4" spans="1:25">
      <c r="A4">
        <v>2</v>
      </c>
      <c r="B4" s="10">
        <v>-0.0076</v>
      </c>
      <c r="C4" s="10">
        <v>-0.007</v>
      </c>
      <c r="D4" s="10">
        <v>-0.0076</v>
      </c>
      <c r="E4" s="10">
        <v>-0.2218</v>
      </c>
      <c r="F4" s="10">
        <v>-0.2288</v>
      </c>
      <c r="G4" s="10">
        <v>-0.2118</v>
      </c>
      <c r="H4" s="10">
        <v>-0.0866</v>
      </c>
      <c r="I4" s="10">
        <v>-0.0777</v>
      </c>
      <c r="J4" s="10">
        <v>-0.0823</v>
      </c>
      <c r="K4" s="10">
        <v>-0.1075</v>
      </c>
      <c r="L4" s="10">
        <v>-0.1175</v>
      </c>
      <c r="M4" s="10">
        <v>-0.1025</v>
      </c>
      <c r="N4" s="10">
        <v>-0.1575</v>
      </c>
      <c r="O4" s="10">
        <v>-0.155</v>
      </c>
      <c r="P4" s="10">
        <v>-0.148</v>
      </c>
      <c r="Q4" s="10">
        <v>-0.223</v>
      </c>
      <c r="R4" s="10">
        <v>-0.219</v>
      </c>
      <c r="S4" s="10">
        <v>-0.2175</v>
      </c>
      <c r="T4" s="10">
        <v>-0.2675</v>
      </c>
      <c r="U4" s="10">
        <v>-0.266</v>
      </c>
      <c r="V4" s="10">
        <v>-0.257</v>
      </c>
      <c r="W4" s="10">
        <v>-0.287</v>
      </c>
      <c r="X4" s="10">
        <v>-0.2975</v>
      </c>
      <c r="Y4" s="10">
        <v>-0.268</v>
      </c>
    </row>
    <row r="5" spans="1:25">
      <c r="A5">
        <v>4</v>
      </c>
      <c r="B5" s="10">
        <v>-0.0085</v>
      </c>
      <c r="C5" s="10">
        <v>-0.0083</v>
      </c>
      <c r="D5" s="10">
        <v>-0.0085</v>
      </c>
      <c r="E5" s="10">
        <v>-0.2782</v>
      </c>
      <c r="F5" s="10">
        <v>-0.2973</v>
      </c>
      <c r="G5" s="10">
        <v>-0.2601</v>
      </c>
      <c r="H5" s="10">
        <v>-0.1195</v>
      </c>
      <c r="I5" s="10">
        <v>-0.1295</v>
      </c>
      <c r="J5" s="10">
        <v>-0.113</v>
      </c>
      <c r="K5" s="10">
        <v>-0.1499</v>
      </c>
      <c r="L5" s="10">
        <v>-0.1579</v>
      </c>
      <c r="M5" s="10">
        <v>-0.1329</v>
      </c>
      <c r="N5" s="10">
        <v>-0.209</v>
      </c>
      <c r="O5" s="10">
        <v>-0.208</v>
      </c>
      <c r="P5" s="10">
        <v>-0.199</v>
      </c>
      <c r="Q5" s="10">
        <v>-0.271</v>
      </c>
      <c r="R5" s="10">
        <v>-0.2811</v>
      </c>
      <c r="S5" s="10">
        <v>-0.26732</v>
      </c>
      <c r="T5" s="10">
        <v>-0.338</v>
      </c>
      <c r="U5" s="10">
        <v>-0.3578</v>
      </c>
      <c r="V5" s="10">
        <v>-0.3128</v>
      </c>
      <c r="W5" s="10">
        <v>-0.3675</v>
      </c>
      <c r="X5" s="10">
        <v>-0.3775</v>
      </c>
      <c r="Y5" s="10">
        <v>-0.35215</v>
      </c>
    </row>
    <row r="6" spans="1:25">
      <c r="A6">
        <v>6</v>
      </c>
      <c r="B6" s="10">
        <v>-0.0085</v>
      </c>
      <c r="C6" s="10">
        <v>-0.0085</v>
      </c>
      <c r="D6" s="10">
        <v>-0.0085</v>
      </c>
      <c r="E6" s="10">
        <v>-0.3262</v>
      </c>
      <c r="F6" s="10">
        <v>-0.3362</v>
      </c>
      <c r="G6" s="10">
        <v>-0.3162</v>
      </c>
      <c r="H6" s="10">
        <v>-0.1437</v>
      </c>
      <c r="I6" s="10">
        <v>-0.1587</v>
      </c>
      <c r="J6" s="10">
        <v>-0.1197</v>
      </c>
      <c r="K6" s="10">
        <v>-0.18</v>
      </c>
      <c r="L6" s="10">
        <v>-0.1921</v>
      </c>
      <c r="M6" s="10">
        <v>-0.17432</v>
      </c>
      <c r="N6" s="10">
        <v>-0.2599</v>
      </c>
      <c r="O6" s="10">
        <v>-0.2689</v>
      </c>
      <c r="P6" s="10">
        <v>-0.2359</v>
      </c>
      <c r="Q6" s="10">
        <v>-0.32</v>
      </c>
      <c r="R6" s="10">
        <v>-0.33682</v>
      </c>
      <c r="S6" s="10">
        <v>-0.30891</v>
      </c>
      <c r="T6" s="10">
        <v>-0.409</v>
      </c>
      <c r="U6" s="10">
        <v>-0.4239</v>
      </c>
      <c r="V6" s="10">
        <v>-0.3999</v>
      </c>
      <c r="W6" s="10">
        <v>-0.44</v>
      </c>
      <c r="X6" s="10">
        <v>-0.45892</v>
      </c>
      <c r="Y6" s="10">
        <v>-0.42356</v>
      </c>
    </row>
    <row r="7" spans="1:25">
      <c r="A7">
        <v>8</v>
      </c>
      <c r="B7" s="10">
        <v>-0.0094</v>
      </c>
      <c r="C7" s="10">
        <v>-0.0094</v>
      </c>
      <c r="D7" s="10">
        <v>-0.0094</v>
      </c>
      <c r="E7" s="10">
        <v>-0.3717</v>
      </c>
      <c r="F7" s="10">
        <v>-0.3627</v>
      </c>
      <c r="G7" s="10">
        <v>-0.3823</v>
      </c>
      <c r="H7" s="10">
        <v>-0.1705</v>
      </c>
      <c r="I7" s="10">
        <v>-0.1905</v>
      </c>
      <c r="J7" s="10">
        <v>-0.1655</v>
      </c>
      <c r="K7" s="10">
        <v>-0.2095</v>
      </c>
      <c r="L7" s="10">
        <v>-0.2195</v>
      </c>
      <c r="M7" s="10">
        <v>-0.20221</v>
      </c>
      <c r="N7" s="10">
        <v>-0.311</v>
      </c>
      <c r="O7" s="10">
        <v>-0.3189</v>
      </c>
      <c r="P7" s="10">
        <v>-0.28934</v>
      </c>
      <c r="Q7" s="10">
        <v>-0.367</v>
      </c>
      <c r="R7" s="10">
        <v>-0.37921</v>
      </c>
      <c r="S7" s="10">
        <v>-0.35234</v>
      </c>
      <c r="T7" s="10">
        <v>-0.467</v>
      </c>
      <c r="U7" s="10">
        <v>-0.48327</v>
      </c>
      <c r="V7" s="10">
        <v>-0.44561</v>
      </c>
      <c r="W7" s="10">
        <v>-0.51</v>
      </c>
      <c r="X7" s="10">
        <v>-0.53212</v>
      </c>
      <c r="Y7" s="10">
        <v>-0.50213</v>
      </c>
    </row>
    <row r="8" spans="1:25">
      <c r="A8">
        <v>10</v>
      </c>
      <c r="B8" s="10">
        <v>-0.0097</v>
      </c>
      <c r="C8" s="10">
        <v>-0.0011</v>
      </c>
      <c r="D8" s="10">
        <v>-0.0013</v>
      </c>
      <c r="E8" s="10">
        <v>-0.4169</v>
      </c>
      <c r="F8" s="10">
        <v>-0.4329</v>
      </c>
      <c r="G8" s="10">
        <v>-0.4032</v>
      </c>
      <c r="H8" s="10">
        <v>-0.2026</v>
      </c>
      <c r="I8" s="10">
        <v>-0.2126</v>
      </c>
      <c r="J8" s="10">
        <v>-0.1826</v>
      </c>
      <c r="K8" s="10">
        <v>-0.2395</v>
      </c>
      <c r="L8" s="10">
        <v>-0.2495</v>
      </c>
      <c r="M8" s="10">
        <v>-0.2295</v>
      </c>
      <c r="N8" s="10">
        <v>-0.34</v>
      </c>
      <c r="O8" s="10">
        <v>-0.33241</v>
      </c>
      <c r="P8" s="10">
        <v>-0.35123</v>
      </c>
      <c r="Q8" s="10">
        <v>-0.401</v>
      </c>
      <c r="R8" s="10">
        <v>-0.41234</v>
      </c>
      <c r="S8" s="10">
        <v>-0.38992</v>
      </c>
      <c r="T8" s="10">
        <v>-0.501</v>
      </c>
      <c r="U8" s="10">
        <v>-0.52</v>
      </c>
      <c r="V8" s="10">
        <v>-0.49321</v>
      </c>
      <c r="W8" s="10">
        <v>-0.57</v>
      </c>
      <c r="X8" s="10">
        <v>-0.58234</v>
      </c>
      <c r="Y8" s="10">
        <v>-0.56321</v>
      </c>
    </row>
    <row r="9" spans="1:25">
      <c r="A9">
        <v>12</v>
      </c>
      <c r="B9" s="10">
        <v>-0.01</v>
      </c>
      <c r="C9" s="10">
        <v>-0.006</v>
      </c>
      <c r="D9" s="10">
        <v>-0.009</v>
      </c>
      <c r="E9" s="10">
        <v>-0.445</v>
      </c>
      <c r="F9" s="10">
        <v>-0.4621</v>
      </c>
      <c r="G9" s="10">
        <v>-0.4299</v>
      </c>
      <c r="H9" s="10">
        <v>-0.2264</v>
      </c>
      <c r="I9" s="10">
        <v>-0.24</v>
      </c>
      <c r="J9" s="10">
        <v>-0.2164</v>
      </c>
      <c r="K9" s="10">
        <v>-0.2602</v>
      </c>
      <c r="L9" s="10">
        <v>-0.2782</v>
      </c>
      <c r="M9" s="10">
        <v>-0.24902</v>
      </c>
      <c r="N9" s="10">
        <v>-0.3742</v>
      </c>
      <c r="O9" s="10">
        <v>-0.38742</v>
      </c>
      <c r="P9" s="10">
        <v>-0.3699</v>
      </c>
      <c r="Q9" s="10">
        <v>-0.4302</v>
      </c>
      <c r="R9" s="10">
        <v>-0.45123</v>
      </c>
      <c r="S9" s="10">
        <v>-0.41102</v>
      </c>
      <c r="T9" s="10">
        <v>-0.5302</v>
      </c>
      <c r="U9" s="10">
        <v>-0.54992</v>
      </c>
      <c r="V9" s="10">
        <v>-0.5212</v>
      </c>
      <c r="W9" s="10">
        <v>-0.6202</v>
      </c>
      <c r="X9" s="10">
        <v>-0.64001</v>
      </c>
      <c r="Y9" s="10">
        <v>-0.61202</v>
      </c>
    </row>
    <row r="10" spans="1:25">
      <c r="A10">
        <v>14</v>
      </c>
      <c r="B10" s="10">
        <v>-0.0103</v>
      </c>
      <c r="C10" s="10">
        <v>-0.011</v>
      </c>
      <c r="D10" s="10">
        <v>-0.007</v>
      </c>
      <c r="E10" s="10">
        <v>-0.465</v>
      </c>
      <c r="F10" s="10">
        <v>-0.4825</v>
      </c>
      <c r="G10" s="10">
        <v>-0.4499</v>
      </c>
      <c r="H10" s="10">
        <v>-0.2465</v>
      </c>
      <c r="I10" s="10">
        <v>-0.2602</v>
      </c>
      <c r="J10" s="10">
        <v>-0.2293</v>
      </c>
      <c r="K10" s="10">
        <v>-0.2802</v>
      </c>
      <c r="L10" s="10">
        <v>-0.28992</v>
      </c>
      <c r="M10" s="10">
        <v>-0.27564</v>
      </c>
      <c r="N10" s="10">
        <v>-0.3952</v>
      </c>
      <c r="O10" s="10">
        <v>-0.404552</v>
      </c>
      <c r="P10" s="10">
        <v>-0.38772</v>
      </c>
      <c r="Q10" s="10">
        <v>-0.456</v>
      </c>
      <c r="R10" s="10">
        <v>-0.46886</v>
      </c>
      <c r="S10" s="10">
        <v>-0.44321</v>
      </c>
      <c r="T10" s="10">
        <v>-0.56</v>
      </c>
      <c r="U10" s="10">
        <v>-0.57231</v>
      </c>
      <c r="V10" s="10">
        <v>-0.55231</v>
      </c>
      <c r="W10" s="10">
        <v>-0.65916</v>
      </c>
      <c r="X10" s="10">
        <v>-0.67996</v>
      </c>
      <c r="Y10" s="10">
        <v>-0.64516</v>
      </c>
    </row>
    <row r="11" spans="1:25">
      <c r="A11">
        <v>16</v>
      </c>
      <c r="B11" s="10">
        <v>-0.0112</v>
      </c>
      <c r="C11" s="10">
        <v>-0.0112</v>
      </c>
      <c r="D11" s="10">
        <v>-0.0112</v>
      </c>
      <c r="E11" s="10">
        <v>-0.4838</v>
      </c>
      <c r="F11" s="10">
        <v>-0.4923</v>
      </c>
      <c r="G11" s="10">
        <v>-0.4758</v>
      </c>
      <c r="H11" s="10">
        <v>-0.2563</v>
      </c>
      <c r="I11" s="10">
        <v>-0.2683</v>
      </c>
      <c r="J11" s="10">
        <v>-0.2435</v>
      </c>
      <c r="K11" s="10">
        <v>-0.2963</v>
      </c>
      <c r="L11" s="10">
        <v>-0.3021</v>
      </c>
      <c r="M11" s="10">
        <v>-0.28321</v>
      </c>
      <c r="N11" s="10">
        <v>-0.413</v>
      </c>
      <c r="O11" s="10">
        <v>-0.43021</v>
      </c>
      <c r="P11" s="10">
        <v>-0.40231</v>
      </c>
      <c r="Q11" s="10">
        <v>-0.471</v>
      </c>
      <c r="R11" s="10">
        <v>-0.48412</v>
      </c>
      <c r="S11" s="10">
        <v>-0.46211</v>
      </c>
      <c r="T11" s="10">
        <v>-0.58</v>
      </c>
      <c r="U11" s="10">
        <v>-0.59231</v>
      </c>
      <c r="V11" s="10">
        <v>-0.56321</v>
      </c>
      <c r="W11" s="10">
        <v>-0.6801</v>
      </c>
      <c r="X11" s="10">
        <v>-0.69001</v>
      </c>
      <c r="Y11" s="10">
        <v>-0.6701</v>
      </c>
    </row>
    <row r="12" spans="1:25">
      <c r="A12">
        <v>18</v>
      </c>
      <c r="B12" s="10">
        <v>-0.0119</v>
      </c>
      <c r="C12" s="10">
        <v>-0.014</v>
      </c>
      <c r="D12" s="10">
        <v>-0.0119</v>
      </c>
      <c r="E12" s="10">
        <v>-0.4966</v>
      </c>
      <c r="F12" s="10">
        <v>-0.5017</v>
      </c>
      <c r="G12" s="10">
        <v>-0.4823</v>
      </c>
      <c r="H12" s="10">
        <v>-0.2662</v>
      </c>
      <c r="I12" s="10">
        <v>-0.2763</v>
      </c>
      <c r="J12" s="10">
        <v>-0.2543</v>
      </c>
      <c r="K12" s="10">
        <v>-0.3062</v>
      </c>
      <c r="L12" s="10">
        <v>-0.31243</v>
      </c>
      <c r="M12" s="10">
        <v>-0.29832</v>
      </c>
      <c r="N12" s="10">
        <v>-0.4302</v>
      </c>
      <c r="O12" s="10">
        <v>-0.4472</v>
      </c>
      <c r="P12" s="10">
        <v>-0.42302</v>
      </c>
      <c r="Q12" s="10">
        <v>-0.481</v>
      </c>
      <c r="R12" s="10">
        <v>-0.49721</v>
      </c>
      <c r="S12" s="10">
        <v>-0.46991</v>
      </c>
      <c r="T12" s="10">
        <v>-0.6</v>
      </c>
      <c r="U12" s="10">
        <v>-0.6156</v>
      </c>
      <c r="V12" s="10">
        <v>-0.5679</v>
      </c>
      <c r="W12" s="10">
        <v>-0.7011</v>
      </c>
      <c r="X12" s="10">
        <v>-0.7211</v>
      </c>
      <c r="Y12" s="10">
        <v>-0.6903</v>
      </c>
    </row>
    <row r="13" spans="1:25">
      <c r="A13">
        <v>20</v>
      </c>
      <c r="B13" s="10">
        <v>-0.0119</v>
      </c>
      <c r="C13" s="10">
        <v>-0.013</v>
      </c>
      <c r="D13" s="10">
        <v>-0.011</v>
      </c>
      <c r="E13" s="10">
        <v>-0.5087</v>
      </c>
      <c r="F13" s="10">
        <v>-0.5247</v>
      </c>
      <c r="G13" s="10">
        <v>-0.4921</v>
      </c>
      <c r="H13" s="10">
        <v>-0.271</v>
      </c>
      <c r="I13" s="10">
        <v>-0.281</v>
      </c>
      <c r="J13" s="10">
        <v>-0.266</v>
      </c>
      <c r="K13" s="10">
        <v>-0.313</v>
      </c>
      <c r="L13" s="10">
        <v>-0.324</v>
      </c>
      <c r="M13" s="10">
        <v>-0.30321</v>
      </c>
      <c r="N13" s="10">
        <v>-0.443</v>
      </c>
      <c r="O13" s="10">
        <v>-0.4521</v>
      </c>
      <c r="P13" s="10">
        <v>-0.435</v>
      </c>
      <c r="Q13" s="10">
        <v>-0.489</v>
      </c>
      <c r="R13" s="10">
        <v>-0.5012</v>
      </c>
      <c r="S13" s="10">
        <v>-0.47999</v>
      </c>
      <c r="T13" s="10">
        <v>-0.62</v>
      </c>
      <c r="U13" s="10">
        <v>-0.63421</v>
      </c>
      <c r="V13" s="10">
        <v>-0.61872</v>
      </c>
      <c r="W13" s="10">
        <v>-0.717</v>
      </c>
      <c r="X13" s="10">
        <v>-0.732</v>
      </c>
      <c r="Y13" s="10">
        <v>-0.722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workbookViewId="0">
      <selection activeCell="F25" sqref="F25"/>
    </sheetView>
  </sheetViews>
  <sheetFormatPr defaultColWidth="8.88888888888889" defaultRowHeight="14.4"/>
  <cols>
    <col min="1" max="1" width="11.7777777777778" customWidth="1"/>
  </cols>
  <sheetData>
    <row r="1" customHeight="1" spans="2:2">
      <c r="B1" t="s">
        <v>42</v>
      </c>
    </row>
    <row r="2" spans="1:19">
      <c r="A2" t="s">
        <v>43</v>
      </c>
      <c r="B2" s="21" t="s">
        <v>20</v>
      </c>
      <c r="C2" s="17" t="s">
        <v>11</v>
      </c>
      <c r="D2" s="17" t="s">
        <v>11</v>
      </c>
      <c r="E2" s="21" t="s">
        <v>12</v>
      </c>
      <c r="F2" s="17" t="s">
        <v>11</v>
      </c>
      <c r="G2" s="17" t="s">
        <v>11</v>
      </c>
      <c r="H2" s="21" t="s">
        <v>15</v>
      </c>
      <c r="I2" s="17" t="s">
        <v>11</v>
      </c>
      <c r="J2" s="17" t="s">
        <v>11</v>
      </c>
      <c r="K2" s="21" t="s">
        <v>16</v>
      </c>
      <c r="L2" s="17" t="s">
        <v>11</v>
      </c>
      <c r="M2" s="17" t="s">
        <v>11</v>
      </c>
      <c r="N2" s="21" t="s">
        <v>17</v>
      </c>
      <c r="O2" s="17" t="s">
        <v>11</v>
      </c>
      <c r="P2" s="17" t="s">
        <v>11</v>
      </c>
      <c r="Q2" s="21" t="s">
        <v>44</v>
      </c>
      <c r="R2" s="17" t="s">
        <v>11</v>
      </c>
      <c r="S2" s="17" t="s">
        <v>11</v>
      </c>
    </row>
    <row r="3" spans="1:19">
      <c r="A3" s="22">
        <v>0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</row>
    <row r="4" spans="1:19">
      <c r="A4" s="22">
        <v>2</v>
      </c>
      <c r="B4" s="10">
        <v>-0.046</v>
      </c>
      <c r="C4" s="10">
        <v>-0.031</v>
      </c>
      <c r="D4" s="10">
        <v>-0.042</v>
      </c>
      <c r="E4" s="10">
        <v>-0.221</v>
      </c>
      <c r="F4" s="10">
        <v>-0.213</v>
      </c>
      <c r="G4" s="10">
        <v>-0.234</v>
      </c>
      <c r="H4" s="10">
        <v>-0.192</v>
      </c>
      <c r="I4" s="10">
        <v>-0.189</v>
      </c>
      <c r="J4" s="10">
        <v>-0.196</v>
      </c>
      <c r="K4" s="10">
        <v>-0.168</v>
      </c>
      <c r="L4" s="10">
        <v>-0.172</v>
      </c>
      <c r="M4" s="10">
        <v>-0.178</v>
      </c>
      <c r="N4" s="10">
        <v>-0.176</v>
      </c>
      <c r="O4" s="10">
        <v>-0.167</v>
      </c>
      <c r="P4" s="10">
        <v>-0.173</v>
      </c>
      <c r="Q4" s="10">
        <v>-0.165</v>
      </c>
      <c r="R4" s="10">
        <v>-0.176</v>
      </c>
      <c r="S4" s="10">
        <v>-0.159</v>
      </c>
    </row>
    <row r="5" spans="1:19">
      <c r="A5" s="22">
        <v>4</v>
      </c>
      <c r="B5" s="10">
        <v>-0.016</v>
      </c>
      <c r="C5" s="10">
        <v>-0.017</v>
      </c>
      <c r="D5" s="10">
        <v>-0.015</v>
      </c>
      <c r="E5" s="10">
        <v>-0.323</v>
      </c>
      <c r="F5" s="10">
        <v>-0.3531</v>
      </c>
      <c r="G5" s="10">
        <v>-0.3453</v>
      </c>
      <c r="H5" s="10">
        <v>-0.293</v>
      </c>
      <c r="I5" s="10">
        <v>-0.3013</v>
      </c>
      <c r="J5" s="10">
        <v>-0.2813</v>
      </c>
      <c r="K5" s="10">
        <v>-0.278</v>
      </c>
      <c r="L5" s="10">
        <v>-0.2878</v>
      </c>
      <c r="M5" s="10">
        <v>-0.26228</v>
      </c>
      <c r="N5" s="10">
        <v>-0.23</v>
      </c>
      <c r="O5" s="10">
        <v>-0.2489</v>
      </c>
      <c r="P5" s="10">
        <v>-0.2155</v>
      </c>
      <c r="Q5" s="10">
        <v>-0.229</v>
      </c>
      <c r="R5" s="10">
        <v>-0.249</v>
      </c>
      <c r="S5" s="10">
        <v>-0.2159</v>
      </c>
    </row>
    <row r="6" spans="1:19">
      <c r="A6" s="22">
        <v>6</v>
      </c>
      <c r="B6" s="10">
        <v>-0.007</v>
      </c>
      <c r="C6" s="10">
        <v>-0.017</v>
      </c>
      <c r="D6" s="10">
        <v>-0.006</v>
      </c>
      <c r="E6" s="10">
        <v>-0.425</v>
      </c>
      <c r="F6" s="10">
        <v>-0.44</v>
      </c>
      <c r="G6" s="10">
        <v>-0.4166</v>
      </c>
      <c r="H6" s="10">
        <v>-0.375</v>
      </c>
      <c r="I6" s="10">
        <v>-0.3915</v>
      </c>
      <c r="J6" s="10">
        <v>-0.3655</v>
      </c>
      <c r="K6" s="10">
        <v>-0.359</v>
      </c>
      <c r="L6" s="10">
        <v>-0.37119</v>
      </c>
      <c r="M6" s="10">
        <v>-0.33229</v>
      </c>
      <c r="N6" s="10">
        <v>-0.294</v>
      </c>
      <c r="O6" s="10">
        <v>-0.30812</v>
      </c>
      <c r="P6" s="10">
        <v>-0.27998</v>
      </c>
      <c r="Q6" s="10">
        <v>-0.28</v>
      </c>
      <c r="R6" s="10">
        <v>-0.3012</v>
      </c>
      <c r="S6" s="10">
        <v>-0.27001</v>
      </c>
    </row>
    <row r="7" spans="1:19">
      <c r="A7" s="22">
        <v>8</v>
      </c>
      <c r="B7" s="10">
        <v>-0.002</v>
      </c>
      <c r="C7" s="10">
        <v>-0.012</v>
      </c>
      <c r="D7" s="10">
        <v>-0.002</v>
      </c>
      <c r="E7" s="10">
        <v>-0.523</v>
      </c>
      <c r="F7" s="10">
        <v>-0.5373</v>
      </c>
      <c r="G7" s="10">
        <v>-0.5123</v>
      </c>
      <c r="H7" s="10">
        <v>-0.453</v>
      </c>
      <c r="I7" s="10">
        <v>-0.471</v>
      </c>
      <c r="J7" s="10">
        <v>-0.4373</v>
      </c>
      <c r="K7" s="10">
        <v>-0.437</v>
      </c>
      <c r="L7" s="10">
        <v>-0.45127</v>
      </c>
      <c r="M7" s="10">
        <v>-0.42117</v>
      </c>
      <c r="N7" s="10">
        <v>-0.347</v>
      </c>
      <c r="O7" s="10">
        <v>-0.36123</v>
      </c>
      <c r="P7" s="10">
        <v>-0.33245</v>
      </c>
      <c r="Q7" s="10">
        <v>-0.33</v>
      </c>
      <c r="R7" s="10">
        <v>-0.3621</v>
      </c>
      <c r="S7" s="10">
        <v>-0.33004</v>
      </c>
    </row>
    <row r="8" spans="1:19">
      <c r="A8" s="22">
        <v>10</v>
      </c>
      <c r="B8" s="10">
        <v>-0.007</v>
      </c>
      <c r="C8" s="10">
        <v>-0.0014</v>
      </c>
      <c r="D8" s="10">
        <v>-0.017</v>
      </c>
      <c r="E8" s="10">
        <v>-0.628</v>
      </c>
      <c r="F8" s="10">
        <v>-0.6428</v>
      </c>
      <c r="G8" s="10">
        <v>-0.6122</v>
      </c>
      <c r="H8" s="10">
        <v>-0.528</v>
      </c>
      <c r="I8" s="10">
        <v>-0.5421</v>
      </c>
      <c r="J8" s="10">
        <v>-0.523</v>
      </c>
      <c r="K8" s="10">
        <v>-0.491</v>
      </c>
      <c r="L8" s="10">
        <v>-0.50211</v>
      </c>
      <c r="M8" s="10">
        <v>-0.47123</v>
      </c>
      <c r="N8" s="10">
        <v>-0.397</v>
      </c>
      <c r="O8" s="10">
        <v>-0.40998</v>
      </c>
      <c r="P8" s="10">
        <v>-0.38231</v>
      </c>
      <c r="Q8" s="10">
        <v>-0.379</v>
      </c>
      <c r="R8" s="10">
        <v>-0.399</v>
      </c>
      <c r="S8" s="10">
        <v>-0.3812</v>
      </c>
    </row>
    <row r="9" spans="1:19">
      <c r="A9" s="22">
        <v>12</v>
      </c>
      <c r="B9" s="10">
        <v>-0.018</v>
      </c>
      <c r="C9" s="10">
        <v>-0.021</v>
      </c>
      <c r="D9" s="10">
        <v>-0.019</v>
      </c>
      <c r="E9" s="10">
        <v>-0.705</v>
      </c>
      <c r="F9" s="10">
        <v>-0.7212</v>
      </c>
      <c r="G9" s="10">
        <v>-0.6902</v>
      </c>
      <c r="H9" s="10">
        <v>-0.5905</v>
      </c>
      <c r="I9" s="10">
        <v>-0.6105</v>
      </c>
      <c r="J9" s="10">
        <v>-0.5755</v>
      </c>
      <c r="K9" s="10">
        <v>-0.5402</v>
      </c>
      <c r="L9" s="10">
        <v>-0.55792</v>
      </c>
      <c r="M9" s="10">
        <v>-0.5289</v>
      </c>
      <c r="N9" s="10">
        <v>-0.439</v>
      </c>
      <c r="O9" s="10">
        <v>-0.41892</v>
      </c>
      <c r="P9" s="10">
        <v>-0.45111</v>
      </c>
      <c r="Q9" s="10">
        <v>-0.429</v>
      </c>
      <c r="R9" s="10">
        <v>-0.43211</v>
      </c>
      <c r="S9" s="10">
        <v>-0.44231</v>
      </c>
    </row>
    <row r="10" spans="1:19">
      <c r="A10" s="22">
        <v>14</v>
      </c>
      <c r="B10" s="10">
        <v>-0.029</v>
      </c>
      <c r="C10" s="10">
        <v>-0.03</v>
      </c>
      <c r="D10" s="10">
        <v>-0.018</v>
      </c>
      <c r="E10" s="10">
        <v>-0.773</v>
      </c>
      <c r="F10" s="10">
        <v>-0.7911</v>
      </c>
      <c r="G10" s="10">
        <v>-0.7573</v>
      </c>
      <c r="H10" s="10">
        <v>-0.651</v>
      </c>
      <c r="I10" s="10">
        <v>-0.6621</v>
      </c>
      <c r="J10" s="10">
        <v>-0.6401</v>
      </c>
      <c r="K10" s="10">
        <v>-0.58</v>
      </c>
      <c r="L10" s="10">
        <v>-0.59543</v>
      </c>
      <c r="M10" s="10">
        <v>-0.56789</v>
      </c>
      <c r="N10" s="10">
        <v>-0.478</v>
      </c>
      <c r="O10" s="10">
        <v>-0.49432</v>
      </c>
      <c r="P10" s="10">
        <v>-0.4543</v>
      </c>
      <c r="Q10" s="10">
        <v>-0.468</v>
      </c>
      <c r="R10" s="10">
        <v>-0.49543</v>
      </c>
      <c r="S10" s="10">
        <v>-0.458</v>
      </c>
    </row>
    <row r="11" spans="1:19">
      <c r="A11" s="22">
        <v>16</v>
      </c>
      <c r="B11" s="10">
        <v>-0.003</v>
      </c>
      <c r="C11" s="10">
        <v>-0.001</v>
      </c>
      <c r="D11" s="10">
        <v>-0.007</v>
      </c>
      <c r="E11" s="10">
        <v>-0.838</v>
      </c>
      <c r="F11" s="10">
        <v>-0.8528</v>
      </c>
      <c r="G11" s="10">
        <v>-0.8298</v>
      </c>
      <c r="H11" s="10">
        <v>-0.691</v>
      </c>
      <c r="I11" s="10">
        <v>-0.712</v>
      </c>
      <c r="J11" s="10">
        <v>-0.6781</v>
      </c>
      <c r="K11" s="10">
        <v>-0.61</v>
      </c>
      <c r="L11" s="10">
        <v>-0.62976</v>
      </c>
      <c r="M11" s="10">
        <v>-0.6001</v>
      </c>
      <c r="N11" s="10">
        <v>-0.509</v>
      </c>
      <c r="O11" s="10">
        <v>-0.52</v>
      </c>
      <c r="P11" s="10">
        <v>-0.4912</v>
      </c>
      <c r="Q11" s="10">
        <v>-0.495</v>
      </c>
      <c r="R11" s="10">
        <v>-0.52225</v>
      </c>
      <c r="S11" s="10">
        <v>-0.49</v>
      </c>
    </row>
    <row r="12" spans="1:19">
      <c r="A12" s="22">
        <v>18</v>
      </c>
      <c r="B12" s="10">
        <v>-0.017</v>
      </c>
      <c r="C12" s="10">
        <v>-0.013</v>
      </c>
      <c r="D12" s="10">
        <v>-0.019</v>
      </c>
      <c r="E12" s="10">
        <v>-0.889</v>
      </c>
      <c r="F12" s="10">
        <v>-0.9019</v>
      </c>
      <c r="G12" s="10">
        <v>-0.8789</v>
      </c>
      <c r="H12" s="10">
        <v>-0.731</v>
      </c>
      <c r="I12" s="10">
        <v>-0.74981</v>
      </c>
      <c r="J12" s="10">
        <v>-0.71211</v>
      </c>
      <c r="K12" s="10">
        <v>-0.64</v>
      </c>
      <c r="L12" s="10">
        <v>-0.65321</v>
      </c>
      <c r="M12" s="10">
        <v>-0.62998</v>
      </c>
      <c r="N12" s="10">
        <v>-0.529</v>
      </c>
      <c r="O12" s="10">
        <v>-0.5329</v>
      </c>
      <c r="P12" s="10">
        <v>-0.5154</v>
      </c>
      <c r="Q12" s="10">
        <v>-0.51</v>
      </c>
      <c r="R12" s="10">
        <v>-0.5432</v>
      </c>
      <c r="S12" s="10">
        <v>-0.5001</v>
      </c>
    </row>
    <row r="13" spans="1:19">
      <c r="A13" s="22">
        <v>20</v>
      </c>
      <c r="B13" s="10">
        <v>-0.013</v>
      </c>
      <c r="C13" s="10">
        <v>-0.001</v>
      </c>
      <c r="D13" s="10">
        <v>-0.003</v>
      </c>
      <c r="E13" s="10">
        <v>-0.904</v>
      </c>
      <c r="F13" s="10">
        <v>-0.9214</v>
      </c>
      <c r="G13" s="10">
        <v>-0.8921</v>
      </c>
      <c r="H13" s="10">
        <v>-0.75</v>
      </c>
      <c r="I13" s="10">
        <v>-0.76781</v>
      </c>
      <c r="J13" s="10">
        <v>-0.7345</v>
      </c>
      <c r="K13" s="10">
        <v>-0.64</v>
      </c>
      <c r="L13" s="10">
        <v>-0.6632</v>
      </c>
      <c r="M13" s="10">
        <v>-0.6321</v>
      </c>
      <c r="N13" s="10">
        <v>-0.53</v>
      </c>
      <c r="O13" s="10">
        <v>-0.5456</v>
      </c>
      <c r="P13" s="10">
        <v>-0.51873</v>
      </c>
      <c r="Q13" s="10">
        <v>-0.5201</v>
      </c>
      <c r="R13" s="10">
        <v>-0.5501</v>
      </c>
      <c r="S13" s="10">
        <v>-0.53201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F14" sqref="F14"/>
    </sheetView>
  </sheetViews>
  <sheetFormatPr defaultColWidth="9" defaultRowHeight="14.4" outlineLevelRow="5" outlineLevelCol="3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s="8">
        <v>1.161928307</v>
      </c>
      <c r="B2" s="8">
        <v>0.568603214</v>
      </c>
      <c r="C2" s="8">
        <v>0.457354759</v>
      </c>
      <c r="D2" s="8">
        <v>0.259579728</v>
      </c>
    </row>
    <row r="3" spans="1:4">
      <c r="A3" s="8">
        <v>0.939431397</v>
      </c>
      <c r="B3" s="8">
        <v>0.506798517</v>
      </c>
      <c r="C3" s="8">
        <v>0.537700865</v>
      </c>
      <c r="D3" s="8">
        <v>0.346106304</v>
      </c>
    </row>
    <row r="4" spans="1:4">
      <c r="A4" s="8">
        <v>1.001236094</v>
      </c>
      <c r="B4" s="8">
        <v>0.451174289</v>
      </c>
      <c r="C4" s="8">
        <v>0.383189122</v>
      </c>
      <c r="D4" s="8">
        <v>0.414091471</v>
      </c>
    </row>
    <row r="5" spans="1:4">
      <c r="A5" s="8">
        <v>0.828182942</v>
      </c>
      <c r="B5" s="8">
        <v>0.401730532</v>
      </c>
      <c r="C5" s="8">
        <v>0.618046972</v>
      </c>
      <c r="D5" s="8">
        <v>0.482076638</v>
      </c>
    </row>
    <row r="6" spans="1:4">
      <c r="A6" s="8">
        <v>1.069221261</v>
      </c>
      <c r="B6" s="8">
        <v>0.747836836</v>
      </c>
      <c r="C6" s="8">
        <v>0.562422744</v>
      </c>
      <c r="D6" s="8">
        <v>0.203955501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workbookViewId="0">
      <selection activeCell="O27" sqref="O27"/>
    </sheetView>
  </sheetViews>
  <sheetFormatPr defaultColWidth="8.88888888888889" defaultRowHeight="14.4"/>
  <cols>
    <col min="1" max="1" width="13.8888888888889" customWidth="1"/>
  </cols>
  <sheetData>
    <row r="1" spans="2:2">
      <c r="B1" t="s">
        <v>45</v>
      </c>
    </row>
    <row r="2" spans="1:19">
      <c r="A2" t="s">
        <v>43</v>
      </c>
      <c r="B2" s="21" t="s">
        <v>20</v>
      </c>
      <c r="C2" s="17" t="s">
        <v>11</v>
      </c>
      <c r="D2" s="17" t="s">
        <v>11</v>
      </c>
      <c r="E2" s="21" t="s">
        <v>12</v>
      </c>
      <c r="F2" s="17" t="s">
        <v>11</v>
      </c>
      <c r="G2" s="17" t="s">
        <v>11</v>
      </c>
      <c r="H2" s="21" t="s">
        <v>15</v>
      </c>
      <c r="I2" s="17" t="s">
        <v>11</v>
      </c>
      <c r="J2" s="17" t="s">
        <v>11</v>
      </c>
      <c r="K2" s="21" t="s">
        <v>16</v>
      </c>
      <c r="L2" s="17" t="s">
        <v>11</v>
      </c>
      <c r="M2" s="17" t="s">
        <v>11</v>
      </c>
      <c r="N2" s="21" t="s">
        <v>17</v>
      </c>
      <c r="O2" s="17" t="s">
        <v>11</v>
      </c>
      <c r="P2" s="17" t="s">
        <v>11</v>
      </c>
      <c r="Q2" s="21" t="s">
        <v>44</v>
      </c>
      <c r="R2" s="17" t="s">
        <v>11</v>
      </c>
      <c r="S2" s="17" t="s">
        <v>11</v>
      </c>
    </row>
    <row r="3" spans="1:19">
      <c r="A3" s="22">
        <v>0</v>
      </c>
      <c r="B3" s="19">
        <v>0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</row>
    <row r="4" spans="1:19">
      <c r="A4" s="22">
        <v>2</v>
      </c>
      <c r="B4" s="10">
        <v>-0.007</v>
      </c>
      <c r="C4" s="10">
        <v>-0.0076</v>
      </c>
      <c r="D4" s="10">
        <v>-0.0076</v>
      </c>
      <c r="E4" s="10">
        <v>-0.076</v>
      </c>
      <c r="F4" s="10">
        <v>-0.0826</v>
      </c>
      <c r="G4" s="10">
        <v>-0.066</v>
      </c>
      <c r="H4" s="10">
        <v>-0.146</v>
      </c>
      <c r="I4" s="10">
        <v>-0.1436</v>
      </c>
      <c r="J4" s="10">
        <v>-0.138</v>
      </c>
      <c r="K4" s="10">
        <v>-0.176</v>
      </c>
      <c r="L4" s="10">
        <v>-0.1666</v>
      </c>
      <c r="M4" s="10">
        <v>-0.173</v>
      </c>
      <c r="N4" s="10">
        <v>-0.2218</v>
      </c>
      <c r="O4" s="10">
        <v>-0.212</v>
      </c>
      <c r="P4" s="10">
        <v>-0.207</v>
      </c>
      <c r="Q4" s="10">
        <v>-0.223</v>
      </c>
      <c r="R4" s="10">
        <v>-0.217</v>
      </c>
      <c r="S4" s="10">
        <v>-0.23</v>
      </c>
    </row>
    <row r="5" spans="1:19">
      <c r="A5" s="22">
        <v>4</v>
      </c>
      <c r="B5" s="10">
        <v>-0.0185</v>
      </c>
      <c r="C5" s="10">
        <v>-0.0175</v>
      </c>
      <c r="D5" s="10">
        <v>-0.018</v>
      </c>
      <c r="E5" s="10">
        <v>-0.1195</v>
      </c>
      <c r="F5" s="10">
        <v>-0.13009</v>
      </c>
      <c r="G5" s="10">
        <v>-0.10922</v>
      </c>
      <c r="H5" s="10">
        <v>-0.1895</v>
      </c>
      <c r="I5" s="10">
        <v>-0.2015</v>
      </c>
      <c r="J5" s="10">
        <v>-0.1765</v>
      </c>
      <c r="K5" s="10">
        <v>-0.2195</v>
      </c>
      <c r="L5" s="10">
        <v>-0.2255</v>
      </c>
      <c r="M5" s="10">
        <v>-0.2035</v>
      </c>
      <c r="N5" s="10">
        <v>-0.2782</v>
      </c>
      <c r="O5" s="10">
        <v>-0.2893</v>
      </c>
      <c r="P5" s="10">
        <v>-0.2682</v>
      </c>
      <c r="Q5" s="10">
        <v>-0.279</v>
      </c>
      <c r="R5" s="10">
        <v>-0.289</v>
      </c>
      <c r="S5" s="10">
        <v>-0.2693</v>
      </c>
    </row>
    <row r="6" spans="1:19">
      <c r="A6" s="22">
        <v>6</v>
      </c>
      <c r="B6" s="10">
        <v>-0.0085</v>
      </c>
      <c r="C6" s="10">
        <v>-0.006</v>
      </c>
      <c r="D6" s="10">
        <v>-0.0085</v>
      </c>
      <c r="E6" s="10">
        <v>-0.1437</v>
      </c>
      <c r="F6" s="10">
        <v>-0.15343</v>
      </c>
      <c r="G6" s="10">
        <v>-0.13761</v>
      </c>
      <c r="H6" s="10">
        <v>-0.2137</v>
      </c>
      <c r="I6" s="10">
        <v>-0.2307</v>
      </c>
      <c r="J6" s="10">
        <v>-0.2032</v>
      </c>
      <c r="K6" s="10">
        <v>-0.2537</v>
      </c>
      <c r="L6" s="10">
        <v>-0.2677</v>
      </c>
      <c r="M6" s="10">
        <v>-0.2417</v>
      </c>
      <c r="N6" s="10">
        <v>-0.3262</v>
      </c>
      <c r="O6" s="10">
        <v>-0.3372</v>
      </c>
      <c r="P6" s="10">
        <v>-0.3192</v>
      </c>
      <c r="Q6" s="10">
        <v>-0.329</v>
      </c>
      <c r="R6" s="10">
        <v>-0.3429</v>
      </c>
      <c r="S6" s="10">
        <v>-0.3119</v>
      </c>
    </row>
    <row r="7" spans="1:19">
      <c r="A7" s="22">
        <v>8</v>
      </c>
      <c r="B7" s="10">
        <v>-0.0294</v>
      </c>
      <c r="C7" s="10">
        <v>-0.024</v>
      </c>
      <c r="D7" s="10">
        <v>-0.019</v>
      </c>
      <c r="E7" s="10">
        <v>-0.1705</v>
      </c>
      <c r="F7" s="10">
        <v>-0.18551</v>
      </c>
      <c r="G7" s="10">
        <v>-0.16872</v>
      </c>
      <c r="H7" s="10">
        <v>-0.2305</v>
      </c>
      <c r="I7" s="10">
        <v>-0.2432</v>
      </c>
      <c r="J7" s="10">
        <v>-0.2212</v>
      </c>
      <c r="K7" s="10">
        <v>-0.2905</v>
      </c>
      <c r="L7" s="10">
        <v>-0.3145</v>
      </c>
      <c r="M7" s="10">
        <v>-0.2835</v>
      </c>
      <c r="N7" s="10">
        <v>-0.3717</v>
      </c>
      <c r="O7" s="10">
        <v>-0.3847</v>
      </c>
      <c r="P7" s="10">
        <v>-0.37</v>
      </c>
      <c r="Q7" s="10">
        <v>-0.379</v>
      </c>
      <c r="R7" s="10">
        <v>-0.3929</v>
      </c>
      <c r="S7" s="10">
        <v>-0.3699</v>
      </c>
    </row>
    <row r="8" spans="1:19">
      <c r="A8" s="22">
        <v>10</v>
      </c>
      <c r="B8" s="10">
        <v>-0.017</v>
      </c>
      <c r="C8" s="10">
        <v>-0.012</v>
      </c>
      <c r="D8" s="10">
        <v>-0.0097</v>
      </c>
      <c r="E8" s="10">
        <v>-0.2026</v>
      </c>
      <c r="F8" s="10">
        <v>-0.21678</v>
      </c>
      <c r="G8" s="10">
        <v>-0.19621</v>
      </c>
      <c r="H8" s="10">
        <v>-0.26</v>
      </c>
      <c r="I8" s="10">
        <v>-0.26999</v>
      </c>
      <c r="J8" s="10">
        <v>-0.26223</v>
      </c>
      <c r="K8" s="10">
        <v>-0.3226</v>
      </c>
      <c r="L8" s="10">
        <v>-0.3406</v>
      </c>
      <c r="M8" s="10">
        <v>-0.3106</v>
      </c>
      <c r="N8" s="10">
        <v>-0.4169</v>
      </c>
      <c r="O8" s="10">
        <v>-0.4309</v>
      </c>
      <c r="P8" s="10">
        <v>-0.4231</v>
      </c>
      <c r="Q8" s="10">
        <v>-0.419</v>
      </c>
      <c r="R8" s="10">
        <v>-0.4229</v>
      </c>
      <c r="S8" s="10">
        <v>-0.4092</v>
      </c>
    </row>
    <row r="9" spans="1:19">
      <c r="A9" s="22">
        <v>12</v>
      </c>
      <c r="B9" s="10">
        <v>-0.01</v>
      </c>
      <c r="C9" s="10">
        <v>-0.011</v>
      </c>
      <c r="D9" s="10">
        <v>-0.028</v>
      </c>
      <c r="E9" s="10">
        <v>-0.2326</v>
      </c>
      <c r="F9" s="10">
        <v>-0.24</v>
      </c>
      <c r="G9" s="10">
        <v>-0.2163</v>
      </c>
      <c r="H9" s="10">
        <v>-0.281</v>
      </c>
      <c r="I9" s="10">
        <v>-0.28999</v>
      </c>
      <c r="J9" s="10">
        <v>-0.27543</v>
      </c>
      <c r="K9" s="10">
        <v>-0.3564</v>
      </c>
      <c r="L9" s="10">
        <v>-0.3774</v>
      </c>
      <c r="M9" s="10">
        <v>-0.3486</v>
      </c>
      <c r="N9" s="10">
        <v>-0.445</v>
      </c>
      <c r="O9" s="10">
        <v>-0.4598</v>
      </c>
      <c r="P9" s="10">
        <v>-0.4399</v>
      </c>
      <c r="Q9" s="10">
        <v>-0.4542</v>
      </c>
      <c r="R9" s="10">
        <v>-0.4672</v>
      </c>
      <c r="S9" s="10">
        <v>-0.4432</v>
      </c>
    </row>
    <row r="10" spans="1:19">
      <c r="A10" s="22">
        <v>14</v>
      </c>
      <c r="B10" s="10">
        <v>-0.0303</v>
      </c>
      <c r="C10" s="10">
        <v>-0.033</v>
      </c>
      <c r="D10" s="10">
        <v>-0.026</v>
      </c>
      <c r="E10" s="10">
        <v>-0.2465</v>
      </c>
      <c r="F10" s="10">
        <v>-0.26176</v>
      </c>
      <c r="G10" s="10">
        <v>-0.23699</v>
      </c>
      <c r="H10" s="10">
        <v>-0.3001</v>
      </c>
      <c r="I10" s="10">
        <v>-0.3213</v>
      </c>
      <c r="J10" s="10">
        <v>-0.29341</v>
      </c>
      <c r="K10" s="10">
        <v>-0.3765</v>
      </c>
      <c r="L10" s="10">
        <v>-0.3843</v>
      </c>
      <c r="M10" s="10">
        <v>-0.3699</v>
      </c>
      <c r="N10" s="10">
        <v>-0.465</v>
      </c>
      <c r="O10" s="10">
        <v>-0.4699</v>
      </c>
      <c r="P10" s="10">
        <v>-0.4719</v>
      </c>
      <c r="Q10" s="10">
        <v>-0.475</v>
      </c>
      <c r="R10" s="10">
        <v>-0.4895</v>
      </c>
      <c r="S10" s="10">
        <v>-0.46725</v>
      </c>
    </row>
    <row r="11" spans="1:19">
      <c r="A11" s="22">
        <v>16</v>
      </c>
      <c r="B11" s="10">
        <v>-0.0112</v>
      </c>
      <c r="C11" s="10">
        <v>-0.014</v>
      </c>
      <c r="D11" s="10">
        <v>-0.016</v>
      </c>
      <c r="E11" s="10">
        <v>-0.2563</v>
      </c>
      <c r="F11" s="10">
        <v>-0.27163</v>
      </c>
      <c r="G11" s="10">
        <v>-0.24767</v>
      </c>
      <c r="H11" s="10">
        <v>-0.32</v>
      </c>
      <c r="I11" s="10">
        <v>-0.3378</v>
      </c>
      <c r="J11" s="10">
        <v>-0.30231</v>
      </c>
      <c r="K11" s="10">
        <v>-0.3963</v>
      </c>
      <c r="L11" s="10">
        <v>-0.4063</v>
      </c>
      <c r="M11" s="10">
        <v>-0.39001</v>
      </c>
      <c r="N11" s="10">
        <v>-0.4838</v>
      </c>
      <c r="O11" s="10">
        <v>-0.4899</v>
      </c>
      <c r="P11" s="10">
        <v>-0.4732</v>
      </c>
      <c r="Q11" s="10">
        <v>-0.49</v>
      </c>
      <c r="R11" s="10">
        <v>-0.49996</v>
      </c>
      <c r="S11" s="10">
        <v>-0.4879</v>
      </c>
    </row>
    <row r="12" spans="1:19">
      <c r="A12" s="22">
        <v>18</v>
      </c>
      <c r="B12" s="10">
        <v>-0.0119</v>
      </c>
      <c r="C12" s="10">
        <v>-0.013</v>
      </c>
      <c r="D12" s="10">
        <v>-0.0149</v>
      </c>
      <c r="E12" s="10">
        <v>-0.2662</v>
      </c>
      <c r="F12" s="10">
        <v>-0.2812</v>
      </c>
      <c r="G12" s="10">
        <v>-0.259</v>
      </c>
      <c r="H12" s="10">
        <v>-0.34</v>
      </c>
      <c r="I12" s="10">
        <v>-0.35676</v>
      </c>
      <c r="J12" s="10">
        <v>-0.32999</v>
      </c>
      <c r="K12" s="10">
        <v>-0.4162</v>
      </c>
      <c r="L12" s="10">
        <v>-0.4292</v>
      </c>
      <c r="M12" s="10">
        <v>-0.40321</v>
      </c>
      <c r="N12" s="10">
        <v>-0.4966</v>
      </c>
      <c r="O12" s="10">
        <v>-0.5079</v>
      </c>
      <c r="P12" s="10">
        <v>-0.4832</v>
      </c>
      <c r="Q12" s="10">
        <v>-0.504</v>
      </c>
      <c r="R12" s="10">
        <v>-0.51</v>
      </c>
      <c r="S12" s="10">
        <v>-0.5</v>
      </c>
    </row>
    <row r="13" spans="1:19">
      <c r="A13" s="22">
        <v>20</v>
      </c>
      <c r="B13" s="10">
        <v>-0.0119</v>
      </c>
      <c r="C13" s="10">
        <v>-0.013</v>
      </c>
      <c r="D13" s="10">
        <v>-0.0319</v>
      </c>
      <c r="E13" s="10">
        <v>-0.2699</v>
      </c>
      <c r="F13" s="10">
        <v>-0.28231</v>
      </c>
      <c r="G13" s="10">
        <v>-0.262</v>
      </c>
      <c r="H13" s="10">
        <v>-0.35</v>
      </c>
      <c r="I13" s="10">
        <v>-0.3721</v>
      </c>
      <c r="J13" s="10">
        <v>-0.33211</v>
      </c>
      <c r="K13" s="10">
        <v>-0.4299</v>
      </c>
      <c r="L13" s="10">
        <v>-0.4412</v>
      </c>
      <c r="M13" s="10">
        <v>-0.41322</v>
      </c>
      <c r="N13" s="10">
        <v>-0.5087</v>
      </c>
      <c r="O13" s="10">
        <v>-0.5192</v>
      </c>
      <c r="P13" s="10">
        <v>-0.499</v>
      </c>
      <c r="Q13" s="10">
        <v>-0.514</v>
      </c>
      <c r="R13" s="10">
        <v>-0.51457</v>
      </c>
      <c r="S13" s="10">
        <v>-0.514</v>
      </c>
    </row>
  </sheetData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G24" sqref="G24"/>
    </sheetView>
  </sheetViews>
  <sheetFormatPr defaultColWidth="8.88888888888889" defaultRowHeight="14.4" outlineLevelRow="6"/>
  <cols>
    <col min="1" max="1" width="26.6666666666667" customWidth="1"/>
    <col min="2" max="9" width="10.8888888888889"/>
  </cols>
  <sheetData>
    <row r="1" spans="1:1">
      <c r="A1" t="s">
        <v>46</v>
      </c>
    </row>
    <row r="2" spans="2:9">
      <c r="B2" s="16" t="s">
        <v>47</v>
      </c>
      <c r="C2" s="16"/>
      <c r="D2" s="16"/>
      <c r="E2" s="16"/>
      <c r="F2" s="16"/>
      <c r="G2" s="16"/>
      <c r="H2" s="16"/>
      <c r="I2" s="16"/>
    </row>
    <row r="3" spans="1:9">
      <c r="A3" t="s">
        <v>48</v>
      </c>
      <c r="B3" s="17" t="s">
        <v>49</v>
      </c>
      <c r="C3" s="17" t="s">
        <v>50</v>
      </c>
      <c r="D3" s="17" t="s">
        <v>51</v>
      </c>
      <c r="E3" s="17" t="s">
        <v>52</v>
      </c>
      <c r="F3" s="17" t="s">
        <v>53</v>
      </c>
      <c r="G3" s="17" t="s">
        <v>54</v>
      </c>
      <c r="H3" s="17" t="s">
        <v>55</v>
      </c>
      <c r="I3" s="17" t="s">
        <v>56</v>
      </c>
    </row>
    <row r="4" spans="2:9">
      <c r="B4" s="20">
        <v>1.007454</v>
      </c>
      <c r="C4" s="20">
        <v>1.033505</v>
      </c>
      <c r="D4" s="20">
        <v>1.02212</v>
      </c>
      <c r="E4" s="20">
        <v>1.014396</v>
      </c>
      <c r="F4" s="20">
        <v>0.899875</v>
      </c>
      <c r="G4" s="20">
        <v>0.838172</v>
      </c>
      <c r="H4" s="20">
        <v>0.413651</v>
      </c>
      <c r="I4" s="20">
        <v>0.123</v>
      </c>
    </row>
    <row r="5" spans="1:9">
      <c r="A5" t="s">
        <v>11</v>
      </c>
      <c r="B5" s="20">
        <v>1.047918</v>
      </c>
      <c r="C5" s="20">
        <v>0.999634</v>
      </c>
      <c r="D5" s="20">
        <v>0.960766</v>
      </c>
      <c r="E5" s="20">
        <v>0.983601</v>
      </c>
      <c r="F5" s="20">
        <v>0.940455</v>
      </c>
      <c r="G5" s="20">
        <v>0.829507</v>
      </c>
      <c r="H5" s="20">
        <v>0.422055</v>
      </c>
      <c r="I5" s="20">
        <v>0.132</v>
      </c>
    </row>
    <row r="6" spans="1:9">
      <c r="A6" t="s">
        <v>11</v>
      </c>
      <c r="B6" s="20">
        <v>0.996805</v>
      </c>
      <c r="C6" s="20">
        <v>0.9923671</v>
      </c>
      <c r="D6" s="20">
        <v>0.981472</v>
      </c>
      <c r="E6" s="20">
        <v>0.960505</v>
      </c>
      <c r="F6" s="20">
        <v>0.935401</v>
      </c>
      <c r="G6" s="20">
        <v>0.835374</v>
      </c>
      <c r="H6" s="20">
        <v>0.394814</v>
      </c>
      <c r="I6" s="20">
        <v>0.112</v>
      </c>
    </row>
    <row r="7" spans="1:9">
      <c r="A7" t="s">
        <v>11</v>
      </c>
      <c r="B7" s="20">
        <v>0.947822</v>
      </c>
      <c r="C7" s="20">
        <v>0.987746</v>
      </c>
      <c r="D7" s="20">
        <v>0.95123</v>
      </c>
      <c r="E7" s="20">
        <v>0.964338</v>
      </c>
      <c r="F7" s="20">
        <v>0.949875</v>
      </c>
      <c r="G7" s="20">
        <v>0.821318</v>
      </c>
      <c r="H7" s="20">
        <v>0.387892</v>
      </c>
      <c r="I7" s="20">
        <v>0.1292</v>
      </c>
    </row>
  </sheetData>
  <mergeCells count="1">
    <mergeCell ref="B2:I2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7" sqref="A17"/>
    </sheetView>
  </sheetViews>
  <sheetFormatPr defaultColWidth="8.88888888888889" defaultRowHeight="14.4" outlineLevelCol="4"/>
  <cols>
    <col min="1" max="1" width="31" customWidth="1"/>
    <col min="2" max="2" width="15.8888888888889" customWidth="1"/>
    <col min="3" max="3" width="15.4444444444444"/>
    <col min="4" max="5" width="14.2222222222222"/>
  </cols>
  <sheetData>
    <row r="1" customHeight="1" spans="1:1">
      <c r="A1" t="s">
        <v>46</v>
      </c>
    </row>
    <row r="2" spans="1:5">
      <c r="A2" s="17" t="s">
        <v>57</v>
      </c>
      <c r="B2" s="17" t="s">
        <v>58</v>
      </c>
      <c r="C2" s="17" t="s">
        <v>11</v>
      </c>
      <c r="D2" s="17" t="s">
        <v>11</v>
      </c>
      <c r="E2" s="17" t="s">
        <v>11</v>
      </c>
    </row>
    <row r="3" spans="1:5">
      <c r="A3" s="10">
        <v>0</v>
      </c>
      <c r="B3" s="19">
        <v>100.7454</v>
      </c>
      <c r="C3" s="19">
        <v>104.7918</v>
      </c>
      <c r="D3" s="19">
        <v>99.6805</v>
      </c>
      <c r="E3" s="19">
        <v>94.7822</v>
      </c>
    </row>
    <row r="4" spans="1:5">
      <c r="A4" s="10">
        <v>0.698970004</v>
      </c>
      <c r="B4" s="19">
        <v>103.3505</v>
      </c>
      <c r="C4" s="19">
        <v>99.9634</v>
      </c>
      <c r="D4" s="19">
        <v>99.23671</v>
      </c>
      <c r="E4" s="19">
        <v>98.7746</v>
      </c>
    </row>
    <row r="5" spans="1:5">
      <c r="A5" s="10">
        <v>1</v>
      </c>
      <c r="B5" s="19">
        <v>102.212</v>
      </c>
      <c r="C5" s="19">
        <v>96.0766</v>
      </c>
      <c r="D5" s="19">
        <v>98.1472</v>
      </c>
      <c r="E5" s="19">
        <v>95.123</v>
      </c>
    </row>
    <row r="6" spans="1:5">
      <c r="A6" s="10">
        <v>1.301029996</v>
      </c>
      <c r="B6" s="19">
        <v>101.4396</v>
      </c>
      <c r="C6" s="19">
        <v>98.3601</v>
      </c>
      <c r="D6" s="19">
        <v>96.0505</v>
      </c>
      <c r="E6" s="19">
        <v>96.4338</v>
      </c>
    </row>
    <row r="7" spans="1:5">
      <c r="A7" s="10">
        <v>1.602059991</v>
      </c>
      <c r="B7" s="19">
        <v>89.9875</v>
      </c>
      <c r="C7" s="19">
        <v>94.0455</v>
      </c>
      <c r="D7" s="19">
        <v>93.5401</v>
      </c>
      <c r="E7" s="19">
        <v>94.9875</v>
      </c>
    </row>
    <row r="8" spans="1:5">
      <c r="A8" s="10">
        <v>1.903089987</v>
      </c>
      <c r="B8" s="19">
        <v>83.8172</v>
      </c>
      <c r="C8" s="19">
        <v>82.9507</v>
      </c>
      <c r="D8" s="19">
        <v>83.5374</v>
      </c>
      <c r="E8" s="19">
        <v>82.1318</v>
      </c>
    </row>
    <row r="9" spans="1:5">
      <c r="A9" s="10">
        <v>2.204119983</v>
      </c>
      <c r="B9" s="19">
        <v>41.3651</v>
      </c>
      <c r="C9" s="19">
        <v>42.2055</v>
      </c>
      <c r="D9" s="19">
        <v>39.4814</v>
      </c>
      <c r="E9" s="19">
        <v>38.7892</v>
      </c>
    </row>
    <row r="10" spans="1:5">
      <c r="A10" s="10">
        <v>2.505149978</v>
      </c>
      <c r="B10" s="19">
        <v>12.3</v>
      </c>
      <c r="C10" s="19">
        <v>13.2</v>
      </c>
      <c r="D10" s="19">
        <v>11.2</v>
      </c>
      <c r="E10" s="19">
        <v>12.92</v>
      </c>
    </row>
  </sheetData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1" sqref="B1:H3"/>
    </sheetView>
  </sheetViews>
  <sheetFormatPr defaultColWidth="8.88888888888889" defaultRowHeight="14.4" outlineLevelCol="7"/>
  <sheetData>
    <row r="1" spans="2:8">
      <c r="B1" s="15" t="s">
        <v>59</v>
      </c>
      <c r="C1" s="16"/>
      <c r="D1" s="16"/>
      <c r="E1" s="16"/>
      <c r="F1" s="16"/>
      <c r="G1" s="16"/>
      <c r="H1" s="16"/>
    </row>
    <row r="2" spans="2:8">
      <c r="B2" s="15" t="s">
        <v>6</v>
      </c>
      <c r="C2" s="16" t="s">
        <v>7</v>
      </c>
      <c r="D2" s="16" t="s">
        <v>60</v>
      </c>
      <c r="E2" s="16"/>
      <c r="F2" s="16"/>
      <c r="G2" s="16"/>
      <c r="H2" s="16"/>
    </row>
    <row r="3" spans="2:8">
      <c r="B3" s="17" t="s">
        <v>49</v>
      </c>
      <c r="C3" s="17" t="s">
        <v>49</v>
      </c>
      <c r="D3" s="17" t="s">
        <v>50</v>
      </c>
      <c r="E3" s="17" t="s">
        <v>51</v>
      </c>
      <c r="F3" s="17" t="s">
        <v>52</v>
      </c>
      <c r="G3" s="17" t="s">
        <v>53</v>
      </c>
      <c r="H3" s="17" t="s">
        <v>54</v>
      </c>
    </row>
    <row r="4" spans="1:8">
      <c r="A4" t="s">
        <v>61</v>
      </c>
      <c r="B4" s="18">
        <v>4.534</v>
      </c>
      <c r="C4" s="18">
        <v>2.53</v>
      </c>
      <c r="D4" s="18">
        <v>3</v>
      </c>
      <c r="E4" s="18">
        <v>4.1</v>
      </c>
      <c r="F4" s="18">
        <v>4.534</v>
      </c>
      <c r="G4" s="18">
        <v>6.134</v>
      </c>
      <c r="H4" s="18">
        <v>6.72</v>
      </c>
    </row>
    <row r="5" spans="1:8">
      <c r="A5" t="s">
        <v>11</v>
      </c>
      <c r="B5" s="18">
        <v>4.573</v>
      </c>
      <c r="C5" s="18">
        <v>2.645</v>
      </c>
      <c r="D5" s="18">
        <v>3.12</v>
      </c>
      <c r="E5" s="18">
        <v>4.3</v>
      </c>
      <c r="F5" s="18">
        <v>4.573</v>
      </c>
      <c r="G5" s="18">
        <v>6.273</v>
      </c>
      <c r="H5" s="18">
        <v>6.81</v>
      </c>
    </row>
    <row r="6" spans="1:8">
      <c r="A6" t="s">
        <v>11</v>
      </c>
      <c r="B6" s="18">
        <v>4.721</v>
      </c>
      <c r="C6" s="18">
        <v>2.76</v>
      </c>
      <c r="D6" s="18">
        <v>2.92</v>
      </c>
      <c r="E6" s="18">
        <v>4.21</v>
      </c>
      <c r="F6" s="18">
        <v>4.721</v>
      </c>
      <c r="G6" s="18">
        <v>6.3</v>
      </c>
      <c r="H6" s="18">
        <v>6.82</v>
      </c>
    </row>
    <row r="7" spans="1:8">
      <c r="A7" t="s">
        <v>11</v>
      </c>
      <c r="B7" s="18">
        <v>5.031</v>
      </c>
      <c r="C7" s="18">
        <v>2.567</v>
      </c>
      <c r="D7" s="18">
        <v>2.81</v>
      </c>
      <c r="E7" s="18">
        <v>4.21</v>
      </c>
      <c r="F7" s="18">
        <v>5.031</v>
      </c>
      <c r="G7" s="18">
        <v>6.4</v>
      </c>
      <c r="H7" s="18">
        <v>6.79</v>
      </c>
    </row>
    <row r="8" spans="1:8">
      <c r="A8" t="s">
        <v>11</v>
      </c>
      <c r="B8" s="18">
        <v>5.123</v>
      </c>
      <c r="C8" s="18">
        <v>2.4302</v>
      </c>
      <c r="D8" s="18">
        <v>2.99</v>
      </c>
      <c r="E8" s="18">
        <v>4.12</v>
      </c>
      <c r="F8" s="18">
        <v>5.123</v>
      </c>
      <c r="G8" s="18">
        <v>6.35</v>
      </c>
      <c r="H8" s="18">
        <v>6.91</v>
      </c>
    </row>
    <row r="9" spans="1:8">
      <c r="A9" t="s">
        <v>11</v>
      </c>
      <c r="B9" s="18">
        <v>5.012</v>
      </c>
      <c r="C9" s="18">
        <v>2.332</v>
      </c>
      <c r="D9" s="18">
        <v>3.12</v>
      </c>
      <c r="E9" s="18">
        <v>4.52</v>
      </c>
      <c r="F9" s="18">
        <v>5.012</v>
      </c>
      <c r="G9" s="18">
        <v>6.21</v>
      </c>
      <c r="H9" s="18">
        <v>6.67</v>
      </c>
    </row>
  </sheetData>
  <mergeCells count="2">
    <mergeCell ref="B1:H1"/>
    <mergeCell ref="D2:H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9"/>
  <sheetViews>
    <sheetView workbookViewId="0">
      <selection activeCell="E13" sqref="E13"/>
    </sheetView>
  </sheetViews>
  <sheetFormatPr defaultColWidth="8.88888888888889" defaultRowHeight="14.4" outlineLevelCol="7"/>
  <sheetData>
    <row r="1" spans="2:8">
      <c r="B1" s="15" t="s">
        <v>24</v>
      </c>
      <c r="C1" s="16"/>
      <c r="D1" s="16"/>
      <c r="E1" s="16"/>
      <c r="F1" s="16"/>
      <c r="G1" s="16"/>
      <c r="H1" s="16"/>
    </row>
    <row r="2" spans="2:8">
      <c r="B2" s="15" t="s">
        <v>6</v>
      </c>
      <c r="C2" s="16" t="s">
        <v>7</v>
      </c>
      <c r="D2" s="16" t="s">
        <v>62</v>
      </c>
      <c r="E2" s="16"/>
      <c r="F2" s="16"/>
      <c r="G2" s="16"/>
      <c r="H2" s="16"/>
    </row>
    <row r="3" spans="2:8">
      <c r="B3" s="17" t="s">
        <v>49</v>
      </c>
      <c r="C3" s="17" t="s">
        <v>49</v>
      </c>
      <c r="D3" s="17" t="s">
        <v>50</v>
      </c>
      <c r="E3" s="17" t="s">
        <v>51</v>
      </c>
      <c r="F3" s="17" t="s">
        <v>52</v>
      </c>
      <c r="G3" s="17" t="s">
        <v>53</v>
      </c>
      <c r="H3" s="17" t="s">
        <v>54</v>
      </c>
    </row>
    <row r="4" spans="2:8">
      <c r="B4">
        <v>0.948853797</v>
      </c>
      <c r="C4">
        <v>0.605250073</v>
      </c>
      <c r="D4">
        <v>0.685835777</v>
      </c>
      <c r="E4">
        <v>0.874440615</v>
      </c>
      <c r="F4">
        <v>0.948853797</v>
      </c>
      <c r="G4">
        <v>0.855580131</v>
      </c>
      <c r="H4">
        <v>0.685835777</v>
      </c>
    </row>
    <row r="5" spans="2:8">
      <c r="B5">
        <v>0.955540696</v>
      </c>
      <c r="C5">
        <v>0.624967851</v>
      </c>
      <c r="D5">
        <v>0.70641085</v>
      </c>
      <c r="E5">
        <v>0.908732404</v>
      </c>
      <c r="F5">
        <v>0.955540696</v>
      </c>
      <c r="G5">
        <v>0.826432111</v>
      </c>
      <c r="H5">
        <v>0.70641085</v>
      </c>
    </row>
    <row r="6" spans="2:8">
      <c r="B6">
        <v>0.98091662</v>
      </c>
      <c r="C6">
        <v>0.64468563</v>
      </c>
      <c r="D6">
        <v>0.672119061</v>
      </c>
      <c r="E6">
        <v>0.893301099</v>
      </c>
      <c r="F6">
        <v>0.98091662</v>
      </c>
      <c r="G6">
        <v>0.811000806</v>
      </c>
      <c r="H6">
        <v>0.672119061</v>
      </c>
    </row>
    <row r="7" spans="2:8">
      <c r="B7">
        <v>1.034068892</v>
      </c>
      <c r="C7">
        <v>0.611594054</v>
      </c>
      <c r="D7">
        <v>0.653258577</v>
      </c>
      <c r="E7">
        <v>0.893301099</v>
      </c>
      <c r="F7">
        <v>1.034068892</v>
      </c>
      <c r="G7">
        <v>0.82986129</v>
      </c>
      <c r="H7">
        <v>0.653258577</v>
      </c>
    </row>
    <row r="8" spans="2:8">
      <c r="B8">
        <v>1.049843115</v>
      </c>
      <c r="C8">
        <v>0.58813847</v>
      </c>
      <c r="D8">
        <v>0.684121187</v>
      </c>
      <c r="E8">
        <v>0.877869794</v>
      </c>
      <c r="F8">
        <v>1.049843115</v>
      </c>
      <c r="G8">
        <v>0.821288343</v>
      </c>
      <c r="H8">
        <v>0.684121187</v>
      </c>
    </row>
    <row r="9" spans="2:8">
      <c r="B9">
        <v>1.030811172</v>
      </c>
      <c r="C9">
        <v>0.571301202</v>
      </c>
      <c r="D9">
        <v>0.70641085</v>
      </c>
      <c r="E9">
        <v>0.946453372</v>
      </c>
      <c r="F9">
        <v>1.030811172</v>
      </c>
      <c r="G9">
        <v>0.843578005</v>
      </c>
      <c r="H9">
        <v>0.70641085</v>
      </c>
    </row>
  </sheetData>
  <mergeCells count="2">
    <mergeCell ref="B1:H1"/>
    <mergeCell ref="D2:H2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Y31" sqref="Y31"/>
    </sheetView>
  </sheetViews>
  <sheetFormatPr defaultColWidth="8.88888888888889" defaultRowHeight="14.4"/>
  <sheetData>
    <row r="1" customHeight="1" spans="1:1">
      <c r="A1" t="s">
        <v>63</v>
      </c>
    </row>
    <row r="2" spans="1:25">
      <c r="A2" t="s">
        <v>19</v>
      </c>
      <c r="B2" s="14" t="s">
        <v>20</v>
      </c>
      <c r="C2" s="8"/>
      <c r="E2" s="14" t="s">
        <v>6</v>
      </c>
      <c r="F2" s="8"/>
      <c r="G2" s="8"/>
      <c r="H2" s="14" t="s">
        <v>7</v>
      </c>
      <c r="I2" s="8"/>
      <c r="J2" s="8"/>
      <c r="K2" s="14" t="s">
        <v>64</v>
      </c>
      <c r="L2" s="8"/>
      <c r="M2" s="8"/>
      <c r="N2" s="14" t="s">
        <v>65</v>
      </c>
      <c r="O2" s="8"/>
      <c r="P2" s="8"/>
      <c r="Q2" s="14" t="s">
        <v>66</v>
      </c>
      <c r="R2" s="8"/>
      <c r="S2" s="8"/>
      <c r="T2" s="14" t="s">
        <v>67</v>
      </c>
      <c r="U2" s="8"/>
      <c r="V2" s="8"/>
      <c r="W2" s="14" t="s">
        <v>68</v>
      </c>
      <c r="X2" s="8"/>
      <c r="Y2" s="8"/>
    </row>
    <row r="3" spans="1:25">
      <c r="A3">
        <v>0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</row>
    <row r="4" spans="1:25">
      <c r="A4">
        <v>2</v>
      </c>
      <c r="B4" s="10">
        <v>-0.046</v>
      </c>
      <c r="C4" s="10">
        <v>-0.042</v>
      </c>
      <c r="D4" s="10">
        <v>-0.046</v>
      </c>
      <c r="E4" s="10">
        <v>-0.166</v>
      </c>
      <c r="F4" s="10">
        <v>-0.166</v>
      </c>
      <c r="G4" s="10">
        <v>-0.166</v>
      </c>
      <c r="H4" s="10">
        <v>-0.222</v>
      </c>
      <c r="I4" s="10">
        <v>-0.213</v>
      </c>
      <c r="J4" s="10">
        <v>-0.227</v>
      </c>
      <c r="K4" s="12">
        <v>-0.232</v>
      </c>
      <c r="L4" s="12">
        <v>-0.235</v>
      </c>
      <c r="M4" s="12">
        <v>-0.23</v>
      </c>
      <c r="N4" s="12">
        <v>-0.232</v>
      </c>
      <c r="O4" s="12">
        <v>-0.227</v>
      </c>
      <c r="P4" s="12">
        <v>-0.235</v>
      </c>
      <c r="Q4" s="12">
        <v>-0.172</v>
      </c>
      <c r="R4" s="12">
        <v>-0.175</v>
      </c>
      <c r="S4" s="12">
        <v>-0.169</v>
      </c>
      <c r="T4" s="12">
        <v>-0.222</v>
      </c>
      <c r="U4" s="12">
        <v>-0.218</v>
      </c>
      <c r="V4" s="12">
        <v>-0.225</v>
      </c>
      <c r="W4" s="12">
        <v>-0.182</v>
      </c>
      <c r="X4" s="12">
        <v>-0.179</v>
      </c>
      <c r="Y4" s="12">
        <v>-0.185</v>
      </c>
    </row>
    <row r="5" spans="1:25">
      <c r="A5">
        <v>4</v>
      </c>
      <c r="B5" s="10">
        <v>-0.016</v>
      </c>
      <c r="C5" s="10">
        <v>-0.015</v>
      </c>
      <c r="D5" s="10">
        <v>-0.026</v>
      </c>
      <c r="E5" s="10">
        <v>-0.21</v>
      </c>
      <c r="F5" s="10">
        <v>-0.2143</v>
      </c>
      <c r="G5" s="10">
        <v>-0.212</v>
      </c>
      <c r="H5" s="10">
        <v>-0.323</v>
      </c>
      <c r="I5" s="10">
        <v>-0.316</v>
      </c>
      <c r="J5" s="10">
        <v>-0.325</v>
      </c>
      <c r="K5" s="12">
        <v>-0.333</v>
      </c>
      <c r="L5" s="12">
        <v>-0.331</v>
      </c>
      <c r="M5" s="12">
        <v>-0.336</v>
      </c>
      <c r="N5" s="12">
        <v>-0.363</v>
      </c>
      <c r="O5" s="12">
        <v>-0.358</v>
      </c>
      <c r="P5" s="12">
        <v>-0.367</v>
      </c>
      <c r="Q5" s="12">
        <v>-0.273</v>
      </c>
      <c r="R5" s="12">
        <v>-0.276</v>
      </c>
      <c r="S5" s="12">
        <v>-0.27</v>
      </c>
      <c r="T5" s="12">
        <v>-0.303</v>
      </c>
      <c r="U5" s="12">
        <v>-0.307</v>
      </c>
      <c r="V5" s="12">
        <v>-0.3</v>
      </c>
      <c r="W5" s="12">
        <v>-0.283</v>
      </c>
      <c r="X5" s="12">
        <v>-0.28</v>
      </c>
      <c r="Y5" s="12">
        <v>-0.286</v>
      </c>
    </row>
    <row r="6" spans="1:25">
      <c r="A6">
        <v>6</v>
      </c>
      <c r="B6" s="10">
        <v>-0.007</v>
      </c>
      <c r="C6" s="10">
        <v>-0.006</v>
      </c>
      <c r="D6" s="10">
        <v>-0.008</v>
      </c>
      <c r="E6" s="10">
        <v>-0.274</v>
      </c>
      <c r="F6" s="10">
        <v>-0.2944</v>
      </c>
      <c r="G6" s="10">
        <v>-0.263</v>
      </c>
      <c r="H6" s="10">
        <v>-0.425</v>
      </c>
      <c r="I6" s="10">
        <v>-0.415</v>
      </c>
      <c r="J6" s="10">
        <v>-0.425</v>
      </c>
      <c r="K6" s="12">
        <v>-0.415</v>
      </c>
      <c r="L6" s="12">
        <v>-0.418</v>
      </c>
      <c r="M6" s="12">
        <v>-0.412</v>
      </c>
      <c r="N6" s="12">
        <v>-0.445</v>
      </c>
      <c r="O6" s="12">
        <v>-0.44</v>
      </c>
      <c r="P6" s="12">
        <v>-0.449</v>
      </c>
      <c r="Q6" s="12">
        <v>-0.375</v>
      </c>
      <c r="R6" s="12">
        <v>-0.378</v>
      </c>
      <c r="S6" s="12">
        <v>-0.372</v>
      </c>
      <c r="T6" s="12">
        <v>-0.405</v>
      </c>
      <c r="U6" s="12">
        <v>-0.402</v>
      </c>
      <c r="V6" s="12">
        <v>-0.408</v>
      </c>
      <c r="W6" s="12">
        <v>-0.385</v>
      </c>
      <c r="X6" s="12">
        <v>-0.405</v>
      </c>
      <c r="Y6" s="12">
        <v>-0.365</v>
      </c>
    </row>
    <row r="7" spans="1:25">
      <c r="A7">
        <v>8</v>
      </c>
      <c r="B7" s="10">
        <v>-0.002</v>
      </c>
      <c r="C7" s="10">
        <v>-0.003</v>
      </c>
      <c r="D7" s="10">
        <v>-0.004</v>
      </c>
      <c r="E7" s="10">
        <v>-0.317</v>
      </c>
      <c r="F7" s="10">
        <v>-0.327</v>
      </c>
      <c r="G7" s="10">
        <v>-0.357</v>
      </c>
      <c r="H7" s="10">
        <v>-0.523</v>
      </c>
      <c r="I7" s="10">
        <v>-0.543</v>
      </c>
      <c r="J7" s="10">
        <v>-0.503</v>
      </c>
      <c r="K7" s="12">
        <v>-0.523</v>
      </c>
      <c r="L7" s="12">
        <v>-0.52</v>
      </c>
      <c r="M7" s="12">
        <v>-0.525</v>
      </c>
      <c r="N7" s="12">
        <v>-0.543</v>
      </c>
      <c r="O7" s="12">
        <v>-0.538</v>
      </c>
      <c r="P7" s="12">
        <v>-0.547</v>
      </c>
      <c r="Q7" s="12">
        <v>-0.473</v>
      </c>
      <c r="R7" s="12">
        <v>-0.476</v>
      </c>
      <c r="S7" s="12">
        <v>-0.47</v>
      </c>
      <c r="T7" s="12">
        <v>-0.503</v>
      </c>
      <c r="U7" s="12">
        <v>-0.506</v>
      </c>
      <c r="V7" s="12">
        <v>-0.5</v>
      </c>
      <c r="W7" s="12">
        <v>-0.463</v>
      </c>
      <c r="X7" s="12">
        <v>-0.46</v>
      </c>
      <c r="Y7" s="12">
        <v>-0.466</v>
      </c>
    </row>
    <row r="8" spans="1:25">
      <c r="A8">
        <v>10</v>
      </c>
      <c r="B8" s="10">
        <v>-0.007</v>
      </c>
      <c r="C8" s="10">
        <v>-0.008</v>
      </c>
      <c r="D8" s="10">
        <v>-0.006</v>
      </c>
      <c r="E8" s="10">
        <v>-0.367</v>
      </c>
      <c r="F8" s="10">
        <v>-0.387</v>
      </c>
      <c r="G8" s="10">
        <v>-0.347</v>
      </c>
      <c r="H8" s="10">
        <v>-0.628</v>
      </c>
      <c r="I8" s="10">
        <v>-0.648</v>
      </c>
      <c r="J8" s="10">
        <v>-0.618</v>
      </c>
      <c r="K8" s="12">
        <v>-0.638</v>
      </c>
      <c r="L8" s="12">
        <v>-0.64</v>
      </c>
      <c r="M8" s="12">
        <v>-0.635</v>
      </c>
      <c r="N8" s="12">
        <v>-0.668</v>
      </c>
      <c r="O8" s="12">
        <v>-0.663</v>
      </c>
      <c r="P8" s="12">
        <v>-0.672</v>
      </c>
      <c r="Q8" s="12">
        <v>-0.568</v>
      </c>
      <c r="R8" s="12">
        <v>-0.571</v>
      </c>
      <c r="S8" s="12">
        <v>-0.565</v>
      </c>
      <c r="T8" s="12">
        <v>-0.588</v>
      </c>
      <c r="U8" s="12">
        <v>-0.585</v>
      </c>
      <c r="V8" s="12">
        <v>-0.592</v>
      </c>
      <c r="W8" s="12">
        <v>-0.548</v>
      </c>
      <c r="X8" s="12">
        <v>-0.545</v>
      </c>
      <c r="Y8" s="12">
        <v>-0.552</v>
      </c>
    </row>
    <row r="9" spans="1:25">
      <c r="A9">
        <v>12</v>
      </c>
      <c r="B9" s="10">
        <v>-0.018</v>
      </c>
      <c r="C9" s="10">
        <v>-0.016</v>
      </c>
      <c r="D9" s="10">
        <v>-0.017</v>
      </c>
      <c r="E9" s="10">
        <v>-0.409</v>
      </c>
      <c r="F9" s="10">
        <v>-0.429</v>
      </c>
      <c r="G9" s="10">
        <v>-0.439</v>
      </c>
      <c r="H9" s="10">
        <v>-0.705</v>
      </c>
      <c r="I9" s="10">
        <v>-0.725</v>
      </c>
      <c r="J9" s="10">
        <v>-0.695</v>
      </c>
      <c r="K9" s="12">
        <v>-0.715</v>
      </c>
      <c r="L9" s="12">
        <v>-0.713</v>
      </c>
      <c r="M9" s="12">
        <v>-0.718</v>
      </c>
      <c r="N9" s="12">
        <v>-0.775</v>
      </c>
      <c r="O9" s="12">
        <v>-0.77</v>
      </c>
      <c r="P9" s="12">
        <v>-0.779</v>
      </c>
      <c r="Q9" s="12">
        <v>-0.665</v>
      </c>
      <c r="R9" s="12">
        <v>-0.64</v>
      </c>
      <c r="S9" s="12">
        <v>-0.62</v>
      </c>
      <c r="T9" s="12">
        <v>-0.685</v>
      </c>
      <c r="U9" s="12">
        <v>-0.682</v>
      </c>
      <c r="V9" s="12">
        <v>-0.688</v>
      </c>
      <c r="W9" s="12">
        <v>-0.625</v>
      </c>
      <c r="X9" s="12">
        <v>-0.622</v>
      </c>
      <c r="Y9" s="12">
        <v>-0.628</v>
      </c>
    </row>
    <row r="10" spans="1:25">
      <c r="A10">
        <v>14</v>
      </c>
      <c r="B10" s="10">
        <v>-0.029</v>
      </c>
      <c r="C10" s="10">
        <v>-0.025</v>
      </c>
      <c r="D10" s="10">
        <v>-0.024</v>
      </c>
      <c r="E10" s="10">
        <v>-0.438</v>
      </c>
      <c r="F10" s="10">
        <v>-0.448</v>
      </c>
      <c r="G10" s="10">
        <v>-0.468</v>
      </c>
      <c r="H10" s="10">
        <v>-0.773</v>
      </c>
      <c r="I10" s="10">
        <v>-0.793</v>
      </c>
      <c r="J10" s="10">
        <v>-0.773</v>
      </c>
      <c r="K10" s="12">
        <v>-0.773</v>
      </c>
      <c r="L10" s="12">
        <v>-0.77</v>
      </c>
      <c r="M10" s="12">
        <v>-0.775</v>
      </c>
      <c r="N10" s="12">
        <v>-0.803</v>
      </c>
      <c r="O10" s="12">
        <v>-0.798</v>
      </c>
      <c r="P10" s="12">
        <v>-0.807</v>
      </c>
      <c r="Q10" s="12">
        <v>-0.713</v>
      </c>
      <c r="R10" s="12">
        <v>-0.716</v>
      </c>
      <c r="S10" s="12">
        <v>-0.71</v>
      </c>
      <c r="T10" s="12">
        <v>-0.753</v>
      </c>
      <c r="U10" s="12">
        <v>-0.75</v>
      </c>
      <c r="V10" s="12">
        <v>-0.757</v>
      </c>
      <c r="W10" s="12">
        <v>-0.67</v>
      </c>
      <c r="X10" s="12">
        <v>-0.667</v>
      </c>
      <c r="Y10" s="12">
        <v>-0.673</v>
      </c>
    </row>
    <row r="11" spans="1:25">
      <c r="A11">
        <v>16</v>
      </c>
      <c r="B11" s="10">
        <v>-0.003</v>
      </c>
      <c r="C11" s="10">
        <v>-0.003</v>
      </c>
      <c r="D11" s="10">
        <v>-0.003</v>
      </c>
      <c r="E11" s="10">
        <v>-0.459</v>
      </c>
      <c r="F11" s="10">
        <v>-0.469</v>
      </c>
      <c r="G11" s="10">
        <v>-0.464</v>
      </c>
      <c r="H11" s="10">
        <v>-0.838</v>
      </c>
      <c r="I11" s="10">
        <v>-0.834</v>
      </c>
      <c r="J11" s="10">
        <v>-0.836</v>
      </c>
      <c r="K11" s="12">
        <v>-0.828</v>
      </c>
      <c r="L11" s="12">
        <v>-0.83</v>
      </c>
      <c r="M11" s="12">
        <v>-0.825</v>
      </c>
      <c r="N11" s="12">
        <v>-0.858</v>
      </c>
      <c r="O11" s="12">
        <v>-0.853</v>
      </c>
      <c r="P11" s="12">
        <v>-0.862</v>
      </c>
      <c r="Q11" s="12">
        <v>-0.768</v>
      </c>
      <c r="R11" s="12">
        <v>-0.771</v>
      </c>
      <c r="S11" s="12">
        <v>-0.765</v>
      </c>
      <c r="T11" s="12">
        <v>-0.82</v>
      </c>
      <c r="U11" s="12">
        <v>-0.805</v>
      </c>
      <c r="V11" s="12">
        <v>-0.843</v>
      </c>
      <c r="W11" s="12">
        <v>-0.73</v>
      </c>
      <c r="X11" s="12">
        <v>-0.727</v>
      </c>
      <c r="Y11" s="12">
        <v>-0.733</v>
      </c>
    </row>
    <row r="12" spans="1:25">
      <c r="A12">
        <v>18</v>
      </c>
      <c r="B12" s="10">
        <v>-0.017</v>
      </c>
      <c r="C12" s="10">
        <v>-0.015</v>
      </c>
      <c r="D12" s="10">
        <v>-0.018</v>
      </c>
      <c r="E12" s="10">
        <v>-0.479</v>
      </c>
      <c r="F12" s="10">
        <v>-0.499</v>
      </c>
      <c r="G12" s="10">
        <v>-0.469</v>
      </c>
      <c r="H12" s="10">
        <v>-0.889</v>
      </c>
      <c r="I12" s="10">
        <v>-0.909</v>
      </c>
      <c r="J12" s="10">
        <v>-0.879</v>
      </c>
      <c r="K12" s="12">
        <v>-0.879</v>
      </c>
      <c r="L12" s="12">
        <v>-0.877</v>
      </c>
      <c r="M12" s="12">
        <v>-0.882</v>
      </c>
      <c r="N12" s="12">
        <v>-0.899</v>
      </c>
      <c r="O12" s="12">
        <v>-0.894</v>
      </c>
      <c r="P12" s="12">
        <v>-0.903</v>
      </c>
      <c r="Q12" s="12">
        <v>-0.819</v>
      </c>
      <c r="R12" s="12">
        <v>-0.822</v>
      </c>
      <c r="S12" s="12">
        <v>-0.816</v>
      </c>
      <c r="T12" s="12">
        <v>-0.869</v>
      </c>
      <c r="U12" s="12">
        <v>-0.875</v>
      </c>
      <c r="V12" s="12">
        <v>-0.849</v>
      </c>
      <c r="W12" s="12">
        <v>-0.778</v>
      </c>
      <c r="X12" s="12">
        <v>-0.775</v>
      </c>
      <c r="Y12" s="12">
        <v>-0.781</v>
      </c>
    </row>
    <row r="13" spans="1:25">
      <c r="A13">
        <v>20</v>
      </c>
      <c r="B13" s="10">
        <v>-0.013</v>
      </c>
      <c r="C13" s="10">
        <v>-0.011</v>
      </c>
      <c r="D13" s="10">
        <v>-0.013</v>
      </c>
      <c r="E13" s="10">
        <v>-0.49</v>
      </c>
      <c r="F13" s="10">
        <v>-0.51</v>
      </c>
      <c r="G13" s="10">
        <v>-0.5234</v>
      </c>
      <c r="H13" s="10">
        <v>-0.904</v>
      </c>
      <c r="I13" s="10">
        <v>-0.924</v>
      </c>
      <c r="J13" s="10">
        <v>-0.944</v>
      </c>
      <c r="K13" s="12">
        <v>-0.884</v>
      </c>
      <c r="L13" s="12">
        <v>-0.886</v>
      </c>
      <c r="M13" s="12">
        <v>-0.881</v>
      </c>
      <c r="N13" s="12">
        <v>-0.924</v>
      </c>
      <c r="O13" s="12">
        <v>-0.919</v>
      </c>
      <c r="P13" s="12">
        <v>-0.928</v>
      </c>
      <c r="Q13" s="12">
        <v>-0.854</v>
      </c>
      <c r="R13" s="12">
        <v>-0.824</v>
      </c>
      <c r="S13" s="12">
        <v>-0.831</v>
      </c>
      <c r="T13" s="12">
        <v>-0.884</v>
      </c>
      <c r="U13" s="12">
        <v>-0.882</v>
      </c>
      <c r="V13" s="12">
        <v>-0.888</v>
      </c>
      <c r="W13" s="12">
        <v>-0.804</v>
      </c>
      <c r="X13" s="12">
        <v>-0.801</v>
      </c>
      <c r="Y13" s="12">
        <v>-0.808</v>
      </c>
    </row>
    <row r="14" spans="2:2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</sheetData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V24" sqref="V24"/>
    </sheetView>
  </sheetViews>
  <sheetFormatPr defaultColWidth="8.88888888888889" defaultRowHeight="14.4"/>
  <cols>
    <col min="8" max="10" width="9.66666666666667"/>
    <col min="11" max="11" width="12.1111111111111" customWidth="1"/>
    <col min="12" max="13" width="9.66666666666667"/>
    <col min="14" max="14" width="11.3333333333333" customWidth="1"/>
    <col min="15" max="16" width="9.66666666666667"/>
    <col min="17" max="17" width="10.7777777777778" customWidth="1"/>
    <col min="18" max="25" width="9.66666666666667"/>
  </cols>
  <sheetData>
    <row r="1" spans="1:1">
      <c r="A1" t="s">
        <v>18</v>
      </c>
    </row>
    <row r="2" spans="1:23">
      <c r="A2" t="s">
        <v>19</v>
      </c>
      <c r="B2" s="13" t="s">
        <v>20</v>
      </c>
      <c r="E2" s="13" t="s">
        <v>6</v>
      </c>
      <c r="H2" s="13" t="s">
        <v>7</v>
      </c>
      <c r="K2" s="13" t="s">
        <v>69</v>
      </c>
      <c r="N2" s="13" t="s">
        <v>70</v>
      </c>
      <c r="Q2" s="13" t="s">
        <v>71</v>
      </c>
      <c r="T2" s="13" t="s">
        <v>72</v>
      </c>
      <c r="W2" s="13" t="s">
        <v>73</v>
      </c>
    </row>
    <row r="3" spans="1:25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</row>
    <row r="4" spans="1:25">
      <c r="A4">
        <v>2</v>
      </c>
      <c r="B4">
        <v>-0.026</v>
      </c>
      <c r="C4">
        <v>-0.024</v>
      </c>
      <c r="D4">
        <v>-0.028</v>
      </c>
      <c r="E4">
        <v>-0.186</v>
      </c>
      <c r="F4">
        <v>-0.183</v>
      </c>
      <c r="G4">
        <v>-0.189</v>
      </c>
      <c r="H4" s="9">
        <v>-0.252</v>
      </c>
      <c r="I4" s="9">
        <v>-0.243</v>
      </c>
      <c r="J4" s="9">
        <v>-0.251</v>
      </c>
      <c r="K4">
        <v>-0.252</v>
      </c>
      <c r="L4">
        <v>-0.232</v>
      </c>
      <c r="M4">
        <v>-0.239</v>
      </c>
      <c r="N4">
        <v>-0.232</v>
      </c>
      <c r="O4">
        <v>-0.232</v>
      </c>
      <c r="P4">
        <v>-0.232</v>
      </c>
      <c r="Q4">
        <v>-0.252</v>
      </c>
      <c r="R4">
        <v>-0.252</v>
      </c>
      <c r="S4">
        <v>-0.251</v>
      </c>
      <c r="T4" s="9">
        <v>-0.222</v>
      </c>
      <c r="U4" s="9">
        <v>-0.221</v>
      </c>
      <c r="V4" s="9">
        <v>-0.219</v>
      </c>
      <c r="W4" s="9">
        <v>-0.182</v>
      </c>
      <c r="X4" s="9">
        <v>-0.178</v>
      </c>
      <c r="Y4" s="9">
        <v>-0.172</v>
      </c>
    </row>
    <row r="5" spans="1:25">
      <c r="A5">
        <v>4</v>
      </c>
      <c r="B5">
        <v>-0.006</v>
      </c>
      <c r="C5">
        <v>-0.004</v>
      </c>
      <c r="D5">
        <v>-0.008</v>
      </c>
      <c r="E5">
        <v>-0.23</v>
      </c>
      <c r="F5">
        <v>-0.227</v>
      </c>
      <c r="G5">
        <v>-0.233</v>
      </c>
      <c r="H5" s="9">
        <v>-0.353</v>
      </c>
      <c r="I5" s="9">
        <v>-0.343</v>
      </c>
      <c r="J5" s="9">
        <v>-0.351</v>
      </c>
      <c r="K5">
        <v>-0.352</v>
      </c>
      <c r="L5">
        <v>-0.294</v>
      </c>
      <c r="M5">
        <v>-0.331</v>
      </c>
      <c r="N5">
        <v>-0.363</v>
      </c>
      <c r="O5">
        <v>-0.381</v>
      </c>
      <c r="P5">
        <v>-0.351</v>
      </c>
      <c r="Q5">
        <v>-0.373</v>
      </c>
      <c r="R5">
        <v>-0.374</v>
      </c>
      <c r="S5">
        <v>-0.373</v>
      </c>
      <c r="T5" s="9">
        <v>-0.323</v>
      </c>
      <c r="U5" s="9">
        <v>-0.323</v>
      </c>
      <c r="V5" s="9">
        <v>-0.323</v>
      </c>
      <c r="W5" s="9">
        <v>-0.283</v>
      </c>
      <c r="X5" s="9">
        <v>-0.283</v>
      </c>
      <c r="Y5" s="9">
        <v>-0.283</v>
      </c>
    </row>
    <row r="6" spans="1:25">
      <c r="A6">
        <v>6</v>
      </c>
      <c r="B6">
        <v>-0.017</v>
      </c>
      <c r="C6">
        <v>-0.015</v>
      </c>
      <c r="D6">
        <v>-0.019</v>
      </c>
      <c r="E6">
        <v>-0.284</v>
      </c>
      <c r="F6">
        <v>-0.304</v>
      </c>
      <c r="G6">
        <v>-0.2644</v>
      </c>
      <c r="H6" s="9">
        <v>-0.455</v>
      </c>
      <c r="I6" s="9">
        <v>-0.425</v>
      </c>
      <c r="J6" s="9">
        <v>-0.461</v>
      </c>
      <c r="K6">
        <v>-0.444</v>
      </c>
      <c r="L6">
        <v>-0.442</v>
      </c>
      <c r="M6">
        <v>-0.448</v>
      </c>
      <c r="N6">
        <v>-0.445</v>
      </c>
      <c r="O6">
        <v>-0.444</v>
      </c>
      <c r="P6">
        <v>-0.446</v>
      </c>
      <c r="Q6">
        <v>-0.514</v>
      </c>
      <c r="R6">
        <v>-0.495</v>
      </c>
      <c r="S6">
        <v>-0.53</v>
      </c>
      <c r="T6" s="9">
        <v>-0.405</v>
      </c>
      <c r="U6" s="9">
        <v>-0.425</v>
      </c>
      <c r="V6" s="9">
        <v>-0.409</v>
      </c>
      <c r="W6" s="9">
        <v>-0.385</v>
      </c>
      <c r="X6" s="9">
        <v>-0.405</v>
      </c>
      <c r="Y6" s="9">
        <v>-0.365</v>
      </c>
    </row>
    <row r="7" spans="1:25">
      <c r="A7">
        <v>8</v>
      </c>
      <c r="B7">
        <v>-0.002</v>
      </c>
      <c r="C7">
        <v>-0.001</v>
      </c>
      <c r="D7">
        <v>-0.003</v>
      </c>
      <c r="E7">
        <v>-0.337</v>
      </c>
      <c r="F7">
        <v>-0.357</v>
      </c>
      <c r="G7">
        <v>-0.319</v>
      </c>
      <c r="H7" s="9">
        <v>-0.553</v>
      </c>
      <c r="I7" s="9">
        <v>-0.513</v>
      </c>
      <c r="J7" s="9">
        <v>-0.503</v>
      </c>
      <c r="K7">
        <v>-0.542</v>
      </c>
      <c r="L7">
        <v>-0.54</v>
      </c>
      <c r="M7">
        <v>-0.548</v>
      </c>
      <c r="N7">
        <v>-0.543</v>
      </c>
      <c r="O7">
        <v>-0.561</v>
      </c>
      <c r="P7">
        <v>-0.522</v>
      </c>
      <c r="Q7">
        <v>-0.612</v>
      </c>
      <c r="R7">
        <v>-0.633</v>
      </c>
      <c r="S7">
        <v>-0.604</v>
      </c>
      <c r="T7" s="9">
        <v>-0.483</v>
      </c>
      <c r="U7" s="9">
        <v>-0.503</v>
      </c>
      <c r="V7" s="9">
        <v>-0.473</v>
      </c>
      <c r="W7" s="9">
        <v>-0.463</v>
      </c>
      <c r="X7" s="9">
        <v>-0.453</v>
      </c>
      <c r="Y7" s="9">
        <v>-0.4483</v>
      </c>
    </row>
    <row r="8" spans="1:25">
      <c r="A8">
        <v>10</v>
      </c>
      <c r="B8">
        <v>-0.007</v>
      </c>
      <c r="C8">
        <v>-0.005</v>
      </c>
      <c r="D8">
        <v>-0.009</v>
      </c>
      <c r="E8">
        <v>-0.377</v>
      </c>
      <c r="F8">
        <v>-0.397</v>
      </c>
      <c r="G8">
        <v>-0.367</v>
      </c>
      <c r="H8" s="9">
        <v>-0.648</v>
      </c>
      <c r="I8" s="9">
        <v>-0.627</v>
      </c>
      <c r="J8" s="9">
        <v>-0.652</v>
      </c>
      <c r="K8">
        <v>-0.645</v>
      </c>
      <c r="L8">
        <v>-0.64</v>
      </c>
      <c r="M8">
        <v>-0.649</v>
      </c>
      <c r="N8">
        <v>-0.667</v>
      </c>
      <c r="O8">
        <v>-0.664</v>
      </c>
      <c r="P8">
        <v>-0.669</v>
      </c>
      <c r="Q8">
        <v>-0.687</v>
      </c>
      <c r="R8">
        <v>-0.707</v>
      </c>
      <c r="S8">
        <v>-0.728</v>
      </c>
      <c r="T8" s="9">
        <v>-0.558</v>
      </c>
      <c r="U8" s="9">
        <v>-0.578</v>
      </c>
      <c r="V8" s="9">
        <v>-0.548</v>
      </c>
      <c r="W8" s="9">
        <v>-0.548</v>
      </c>
      <c r="X8" s="9">
        <v>-0.578</v>
      </c>
      <c r="Y8" s="9">
        <v>-0.528</v>
      </c>
    </row>
    <row r="9" spans="1:25">
      <c r="A9">
        <v>12</v>
      </c>
      <c r="B9">
        <v>-0.028</v>
      </c>
      <c r="C9">
        <v>-0.026</v>
      </c>
      <c r="D9">
        <v>-0.03</v>
      </c>
      <c r="E9">
        <v>-0.409</v>
      </c>
      <c r="F9">
        <v>-0.429</v>
      </c>
      <c r="G9">
        <v>-0.3999</v>
      </c>
      <c r="H9" s="9">
        <v>-0.72</v>
      </c>
      <c r="I9" s="9">
        <v>-0.723</v>
      </c>
      <c r="J9" s="9">
        <v>-0.721</v>
      </c>
      <c r="K9">
        <v>-0.721</v>
      </c>
      <c r="L9">
        <v>-0.724</v>
      </c>
      <c r="M9">
        <v>-0.726</v>
      </c>
      <c r="N9">
        <v>-0.773</v>
      </c>
      <c r="O9">
        <v>-0.774</v>
      </c>
      <c r="P9">
        <v>-0.773</v>
      </c>
      <c r="Q9">
        <v>-0.754</v>
      </c>
      <c r="R9">
        <v>-0.774</v>
      </c>
      <c r="S9">
        <v>-0.728</v>
      </c>
      <c r="T9" s="9">
        <v>-0.625</v>
      </c>
      <c r="U9" s="9">
        <v>-0.645</v>
      </c>
      <c r="V9" s="9">
        <v>-0.6125</v>
      </c>
      <c r="W9" s="9">
        <v>-0.625</v>
      </c>
      <c r="X9" s="9">
        <v>-0.645</v>
      </c>
      <c r="Y9" s="9">
        <v>-0.605</v>
      </c>
    </row>
    <row r="10" spans="1:25">
      <c r="A10">
        <v>14</v>
      </c>
      <c r="B10">
        <v>-0.039</v>
      </c>
      <c r="C10">
        <v>-0.037</v>
      </c>
      <c r="D10">
        <v>-0.041</v>
      </c>
      <c r="E10">
        <v>-0.428</v>
      </c>
      <c r="F10">
        <v>-0.448</v>
      </c>
      <c r="G10">
        <v>-0.408</v>
      </c>
      <c r="H10" s="9">
        <v>-0.783</v>
      </c>
      <c r="I10" s="9">
        <v>-0.772</v>
      </c>
      <c r="J10" s="9">
        <v>-0.793</v>
      </c>
      <c r="K10">
        <v>-0.771</v>
      </c>
      <c r="L10">
        <v>-0.769</v>
      </c>
      <c r="M10">
        <v>-0.77</v>
      </c>
      <c r="N10">
        <v>-0.803</v>
      </c>
      <c r="O10">
        <v>-0.804</v>
      </c>
      <c r="P10">
        <v>-0.802</v>
      </c>
      <c r="Q10">
        <v>-0.811</v>
      </c>
      <c r="R10">
        <v>-0.832</v>
      </c>
      <c r="S10">
        <v>-0.799</v>
      </c>
      <c r="T10" s="9">
        <v>-0.693</v>
      </c>
      <c r="U10" s="9">
        <v>-0.713</v>
      </c>
      <c r="V10" s="9">
        <v>-0.6831</v>
      </c>
      <c r="W10" s="9">
        <v>-0.67</v>
      </c>
      <c r="X10" s="9">
        <v>-0.691</v>
      </c>
      <c r="Y10" s="9">
        <v>-0.67</v>
      </c>
    </row>
    <row r="11" spans="1:25">
      <c r="A11">
        <v>16</v>
      </c>
      <c r="B11">
        <v>-0.003</v>
      </c>
      <c r="C11">
        <v>-0.001</v>
      </c>
      <c r="D11">
        <v>-0.005</v>
      </c>
      <c r="E11">
        <v>-0.449</v>
      </c>
      <c r="F11">
        <v>-0.469</v>
      </c>
      <c r="G11">
        <v>-0.429</v>
      </c>
      <c r="H11" s="9">
        <v>-0.848</v>
      </c>
      <c r="I11" s="9">
        <v>-0.868</v>
      </c>
      <c r="J11" s="9">
        <v>-0.838</v>
      </c>
      <c r="K11">
        <v>-0.834</v>
      </c>
      <c r="L11">
        <v>-0.859</v>
      </c>
      <c r="M11">
        <v>-0.818</v>
      </c>
      <c r="N11">
        <v>-0.857</v>
      </c>
      <c r="O11">
        <v>-0.876</v>
      </c>
      <c r="P11">
        <v>-0.834</v>
      </c>
      <c r="Q11">
        <v>-0.857</v>
      </c>
      <c r="R11">
        <v>-0.832</v>
      </c>
      <c r="S11">
        <v>-0.858</v>
      </c>
      <c r="T11" s="9">
        <v>-0.75</v>
      </c>
      <c r="U11" s="9">
        <v>-0.772</v>
      </c>
      <c r="V11" s="9">
        <v>-0.7423</v>
      </c>
      <c r="W11" s="9">
        <v>-0.73</v>
      </c>
      <c r="X11" s="9">
        <v>-0.712</v>
      </c>
      <c r="Y11" s="9">
        <v>-0.7021</v>
      </c>
    </row>
    <row r="12" spans="1:25">
      <c r="A12">
        <v>18</v>
      </c>
      <c r="B12">
        <v>-0.007</v>
      </c>
      <c r="C12">
        <v>-0.005</v>
      </c>
      <c r="D12">
        <v>-0.009</v>
      </c>
      <c r="E12">
        <v>-0.469</v>
      </c>
      <c r="F12">
        <v>-0.489</v>
      </c>
      <c r="G12">
        <v>-0.479</v>
      </c>
      <c r="H12" s="9">
        <v>-0.88</v>
      </c>
      <c r="I12" s="9">
        <v>-0.9</v>
      </c>
      <c r="J12" s="9">
        <v>-0.87</v>
      </c>
      <c r="K12">
        <v>-0.877</v>
      </c>
      <c r="L12">
        <v>-0.88</v>
      </c>
      <c r="M12">
        <v>-0.878</v>
      </c>
      <c r="N12">
        <v>-0.898</v>
      </c>
      <c r="O12">
        <v>-0.898</v>
      </c>
      <c r="P12">
        <v>-0.899</v>
      </c>
      <c r="Q12">
        <v>-0.918</v>
      </c>
      <c r="R12">
        <v>-0.919</v>
      </c>
      <c r="S12">
        <v>-0.918</v>
      </c>
      <c r="T12" s="9">
        <v>-0.819</v>
      </c>
      <c r="U12" s="9">
        <v>-0.839</v>
      </c>
      <c r="V12" s="9">
        <v>-0.8012</v>
      </c>
      <c r="W12" s="9">
        <v>-0.778</v>
      </c>
      <c r="X12" s="9">
        <v>-0.758</v>
      </c>
      <c r="Y12" s="9">
        <v>-0.7432</v>
      </c>
    </row>
    <row r="13" spans="1:25">
      <c r="A13">
        <v>20</v>
      </c>
      <c r="B13">
        <v>-0.013</v>
      </c>
      <c r="C13">
        <v>-0.011</v>
      </c>
      <c r="D13">
        <v>-0.015</v>
      </c>
      <c r="E13">
        <v>-0.471</v>
      </c>
      <c r="F13">
        <v>-0.482</v>
      </c>
      <c r="G13">
        <v>-0.481</v>
      </c>
      <c r="H13" s="9">
        <v>-0.924</v>
      </c>
      <c r="I13" s="9">
        <v>-0.944</v>
      </c>
      <c r="J13" s="9">
        <v>-0.913</v>
      </c>
      <c r="K13">
        <v>-0.903</v>
      </c>
      <c r="L13">
        <v>-0.906</v>
      </c>
      <c r="M13">
        <v>-0.902</v>
      </c>
      <c r="N13">
        <v>-0.943</v>
      </c>
      <c r="O13">
        <v>-0.944</v>
      </c>
      <c r="P13">
        <v>-0.943</v>
      </c>
      <c r="Q13">
        <v>-0.923</v>
      </c>
      <c r="R13">
        <v>-0.904</v>
      </c>
      <c r="S13">
        <v>-0.914</v>
      </c>
      <c r="T13" s="9">
        <v>-0.884</v>
      </c>
      <c r="U13" s="9">
        <v>-0.864</v>
      </c>
      <c r="V13" s="9">
        <v>-0.874</v>
      </c>
      <c r="W13" s="9">
        <v>-0.784</v>
      </c>
      <c r="X13" s="9">
        <v>-0.764</v>
      </c>
      <c r="Y13" s="9">
        <v>-0.794</v>
      </c>
    </row>
  </sheetData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workbookViewId="0">
      <selection activeCell="X17" sqref="X17"/>
    </sheetView>
  </sheetViews>
  <sheetFormatPr defaultColWidth="8.88888888888889" defaultRowHeight="14.4"/>
  <cols>
    <col min="11" max="19" width="9.66666666666667"/>
  </cols>
  <sheetData>
    <row r="1" customHeight="1" spans="1:1">
      <c r="A1" t="s">
        <v>18</v>
      </c>
    </row>
    <row r="2" spans="1:25">
      <c r="A2" t="s">
        <v>19</v>
      </c>
      <c r="B2" s="7" t="s">
        <v>20</v>
      </c>
      <c r="C2" s="8"/>
      <c r="D2" s="8"/>
      <c r="E2" s="7" t="s">
        <v>6</v>
      </c>
      <c r="F2" s="8"/>
      <c r="G2" s="8"/>
      <c r="H2" s="7" t="s">
        <v>7</v>
      </c>
      <c r="I2" s="8"/>
      <c r="J2" s="8"/>
      <c r="K2" s="7" t="s">
        <v>74</v>
      </c>
      <c r="L2" s="8"/>
      <c r="M2" s="8"/>
      <c r="N2" s="7" t="s">
        <v>75</v>
      </c>
      <c r="O2" s="8"/>
      <c r="P2" s="8"/>
      <c r="Q2" s="7" t="s">
        <v>76</v>
      </c>
      <c r="R2" s="8"/>
      <c r="S2" s="8"/>
      <c r="T2" s="7" t="s">
        <v>77</v>
      </c>
      <c r="U2" s="8"/>
      <c r="V2" s="8"/>
      <c r="W2" s="7" t="s">
        <v>78</v>
      </c>
      <c r="X2" s="8"/>
      <c r="Y2" s="8"/>
    </row>
    <row r="3" spans="1:25">
      <c r="A3">
        <v>0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</row>
    <row r="4" spans="1:25">
      <c r="A4">
        <v>2</v>
      </c>
      <c r="B4">
        <v>-0.036</v>
      </c>
      <c r="C4">
        <v>-0.036</v>
      </c>
      <c r="D4">
        <v>-0.035</v>
      </c>
      <c r="E4">
        <v>-0.186</v>
      </c>
      <c r="F4">
        <v>-0.186</v>
      </c>
      <c r="G4">
        <v>-0.185</v>
      </c>
      <c r="H4">
        <v>-0.252</v>
      </c>
      <c r="I4">
        <v>-0.272</v>
      </c>
      <c r="J4">
        <v>-0.241</v>
      </c>
      <c r="K4" s="9">
        <v>-0.252</v>
      </c>
      <c r="L4" s="9">
        <v>-0.267</v>
      </c>
      <c r="M4" s="9">
        <v>-0.243</v>
      </c>
      <c r="N4">
        <v>-0.282</v>
      </c>
      <c r="O4">
        <v>-0.268</v>
      </c>
      <c r="P4">
        <v>-0.297</v>
      </c>
      <c r="Q4">
        <v>-0.352</v>
      </c>
      <c r="R4">
        <v>-0.337</v>
      </c>
      <c r="S4">
        <v>-0.368</v>
      </c>
      <c r="T4">
        <v>-0.362</v>
      </c>
      <c r="U4">
        <v>-0.358</v>
      </c>
      <c r="V4">
        <v>-0.372</v>
      </c>
      <c r="W4" s="10">
        <v>-0.4</v>
      </c>
      <c r="X4" s="10">
        <v>-0.396</v>
      </c>
      <c r="Y4" s="10">
        <v>-0.388</v>
      </c>
    </row>
    <row r="5" spans="1:25">
      <c r="A5">
        <v>4</v>
      </c>
      <c r="B5">
        <v>-0.006</v>
      </c>
      <c r="C5">
        <v>-0.006</v>
      </c>
      <c r="D5">
        <v>-0.005</v>
      </c>
      <c r="E5">
        <v>-0.23</v>
      </c>
      <c r="F5">
        <v>-0.23</v>
      </c>
      <c r="G5">
        <v>-0.229</v>
      </c>
      <c r="H5">
        <v>-0.353</v>
      </c>
      <c r="I5">
        <v>-0.373</v>
      </c>
      <c r="J5">
        <v>-0.342</v>
      </c>
      <c r="K5" s="9">
        <v>-0.353</v>
      </c>
      <c r="L5" s="9">
        <v>-0.37</v>
      </c>
      <c r="M5" s="9">
        <v>-0.334</v>
      </c>
      <c r="N5" s="9">
        <v>-0.383</v>
      </c>
      <c r="O5" s="9">
        <v>-0.368</v>
      </c>
      <c r="P5" s="9">
        <v>-0.345</v>
      </c>
      <c r="Q5" s="9">
        <v>-0.473</v>
      </c>
      <c r="R5" s="9">
        <v>-0.488</v>
      </c>
      <c r="S5" s="9">
        <v>-0.459</v>
      </c>
      <c r="T5">
        <v>-0.503</v>
      </c>
      <c r="U5">
        <v>-0.488</v>
      </c>
      <c r="V5">
        <v>-0.491</v>
      </c>
      <c r="W5" s="10">
        <v>-0.55</v>
      </c>
      <c r="X5" s="10">
        <v>-0.545</v>
      </c>
      <c r="Y5" s="10">
        <v>-0.537</v>
      </c>
    </row>
    <row r="6" spans="1:25">
      <c r="A6">
        <v>6</v>
      </c>
      <c r="B6">
        <v>-0.027</v>
      </c>
      <c r="C6">
        <v>-0.027</v>
      </c>
      <c r="D6">
        <v>-0.026</v>
      </c>
      <c r="E6">
        <v>-0.284</v>
      </c>
      <c r="F6">
        <v>-0.3058</v>
      </c>
      <c r="G6">
        <v>-0.2674</v>
      </c>
      <c r="H6">
        <v>-0.455</v>
      </c>
      <c r="I6">
        <v>-0.475</v>
      </c>
      <c r="J6">
        <v>-0.433</v>
      </c>
      <c r="K6" s="9">
        <v>-0.455</v>
      </c>
      <c r="L6" s="9">
        <v>-0.468</v>
      </c>
      <c r="M6" s="9">
        <v>-0.444</v>
      </c>
      <c r="N6" s="9">
        <v>-0.485</v>
      </c>
      <c r="O6" s="9">
        <v>-0.5</v>
      </c>
      <c r="P6" s="9">
        <v>-0.46</v>
      </c>
      <c r="Q6" s="9">
        <v>-0.595</v>
      </c>
      <c r="R6" s="9">
        <v>-0.58</v>
      </c>
      <c r="S6" s="9">
        <v>-0.57</v>
      </c>
      <c r="T6">
        <v>-0.625</v>
      </c>
      <c r="U6">
        <v>-0.615</v>
      </c>
      <c r="V6">
        <v>-0.61</v>
      </c>
      <c r="W6" s="10">
        <v>-0.655</v>
      </c>
      <c r="X6" s="10">
        <v>-0.642</v>
      </c>
      <c r="Y6" s="10">
        <v>-0.648</v>
      </c>
    </row>
    <row r="7" spans="1:25">
      <c r="A7">
        <v>8</v>
      </c>
      <c r="B7">
        <v>-0.002</v>
      </c>
      <c r="C7">
        <v>-0.002</v>
      </c>
      <c r="D7">
        <v>-0.002</v>
      </c>
      <c r="E7">
        <v>-0.337</v>
      </c>
      <c r="F7">
        <v>-0.357</v>
      </c>
      <c r="G7">
        <v>-0.3123</v>
      </c>
      <c r="H7">
        <v>-0.553</v>
      </c>
      <c r="I7">
        <v>-0.573</v>
      </c>
      <c r="J7">
        <v>-0.537</v>
      </c>
      <c r="K7" s="9">
        <v>-0.553</v>
      </c>
      <c r="L7" s="9">
        <v>-0.573</v>
      </c>
      <c r="M7" s="9">
        <v>-0.539</v>
      </c>
      <c r="N7" s="9">
        <v>-0.583</v>
      </c>
      <c r="O7" s="9">
        <v>-0.57</v>
      </c>
      <c r="P7" s="9">
        <v>-0.54</v>
      </c>
      <c r="Q7" s="9">
        <v>-0.693</v>
      </c>
      <c r="R7" s="9">
        <v>-0.678</v>
      </c>
      <c r="S7" s="9">
        <v>-0.665</v>
      </c>
      <c r="T7">
        <v>-0.723</v>
      </c>
      <c r="U7">
        <v>-0.705</v>
      </c>
      <c r="V7">
        <v>-0.715</v>
      </c>
      <c r="W7" s="10">
        <v>-0.753</v>
      </c>
      <c r="X7" s="10">
        <v>-0.723</v>
      </c>
      <c r="Y7" s="10">
        <v>-0.762</v>
      </c>
    </row>
    <row r="8" spans="1:25">
      <c r="A8">
        <v>10</v>
      </c>
      <c r="B8">
        <v>-0.006</v>
      </c>
      <c r="C8">
        <v>-0.006</v>
      </c>
      <c r="D8">
        <v>-0.005</v>
      </c>
      <c r="E8">
        <v>-0.377</v>
      </c>
      <c r="F8">
        <v>-0.397</v>
      </c>
      <c r="G8">
        <v>-0.3567</v>
      </c>
      <c r="H8">
        <v>-0.648</v>
      </c>
      <c r="I8">
        <v>-0.668</v>
      </c>
      <c r="J8">
        <v>-0.631</v>
      </c>
      <c r="K8" s="9">
        <v>-0.658</v>
      </c>
      <c r="L8" s="9">
        <v>-0.676</v>
      </c>
      <c r="M8" s="9">
        <v>-0.642</v>
      </c>
      <c r="N8" s="9">
        <v>-0.688</v>
      </c>
      <c r="O8" s="9">
        <v>-0.675</v>
      </c>
      <c r="P8" s="9">
        <v>-0.645</v>
      </c>
      <c r="Q8" s="9">
        <v>-0.768</v>
      </c>
      <c r="R8" s="9">
        <v>-0.758</v>
      </c>
      <c r="S8" s="9">
        <v>-0.74</v>
      </c>
      <c r="T8">
        <v>-0.808</v>
      </c>
      <c r="U8">
        <v>-0.788</v>
      </c>
      <c r="V8">
        <v>-0.795</v>
      </c>
      <c r="W8" s="10">
        <v>-0.848</v>
      </c>
      <c r="X8" s="10">
        <v>-0.835</v>
      </c>
      <c r="Y8" s="10">
        <v>-0.859</v>
      </c>
    </row>
    <row r="9" spans="1:25">
      <c r="A9">
        <v>12</v>
      </c>
      <c r="B9">
        <v>-0.018</v>
      </c>
      <c r="C9">
        <v>-0.018</v>
      </c>
      <c r="D9">
        <v>-0.017</v>
      </c>
      <c r="E9">
        <v>-0.409</v>
      </c>
      <c r="F9">
        <v>-0.429</v>
      </c>
      <c r="G9">
        <v>-0.4319</v>
      </c>
      <c r="H9">
        <v>-0.72</v>
      </c>
      <c r="I9">
        <v>-0.743</v>
      </c>
      <c r="J9">
        <v>-0.709</v>
      </c>
      <c r="K9" s="9">
        <v>-0.745</v>
      </c>
      <c r="L9" s="9">
        <v>-0.763</v>
      </c>
      <c r="M9" s="9">
        <v>-0.73</v>
      </c>
      <c r="N9" s="9">
        <v>-0.775</v>
      </c>
      <c r="O9" s="9">
        <v>-0.789</v>
      </c>
      <c r="P9" s="9">
        <v>-0.765</v>
      </c>
      <c r="Q9" s="9">
        <v>-0.845</v>
      </c>
      <c r="R9" s="9">
        <v>-0.831</v>
      </c>
      <c r="S9" s="9">
        <v>-0.85</v>
      </c>
      <c r="T9">
        <v>-0.882</v>
      </c>
      <c r="U9">
        <v>-0.867</v>
      </c>
      <c r="V9">
        <v>-0.876</v>
      </c>
      <c r="W9" s="10">
        <v>-0.925</v>
      </c>
      <c r="X9" s="10">
        <v>-0.934</v>
      </c>
      <c r="Y9" s="10">
        <v>-0.948</v>
      </c>
    </row>
    <row r="10" spans="1:25">
      <c r="A10">
        <v>14</v>
      </c>
      <c r="B10">
        <v>-0.009</v>
      </c>
      <c r="C10">
        <v>-0.009</v>
      </c>
      <c r="D10">
        <v>-0.008</v>
      </c>
      <c r="E10">
        <v>-0.428</v>
      </c>
      <c r="F10">
        <v>-0.448</v>
      </c>
      <c r="G10">
        <v>-0.4123</v>
      </c>
      <c r="H10">
        <v>-0.783</v>
      </c>
      <c r="I10">
        <v>-0.793</v>
      </c>
      <c r="J10">
        <v>-0.803</v>
      </c>
      <c r="K10" s="9">
        <v>-0.783</v>
      </c>
      <c r="L10" s="9">
        <v>-0.755</v>
      </c>
      <c r="M10" s="9">
        <v>-0.784</v>
      </c>
      <c r="N10" s="9">
        <v>-0.853</v>
      </c>
      <c r="O10" s="9">
        <v>-0.863</v>
      </c>
      <c r="P10" s="9">
        <v>-0.843</v>
      </c>
      <c r="Q10" s="9">
        <v>-0.923</v>
      </c>
      <c r="R10" s="9">
        <v>-0.938</v>
      </c>
      <c r="S10" s="9">
        <v>-0.914</v>
      </c>
      <c r="T10">
        <v>-0.953</v>
      </c>
      <c r="U10">
        <v>-0.942</v>
      </c>
      <c r="V10">
        <v>-0.937</v>
      </c>
      <c r="W10" s="10">
        <v>-0.99</v>
      </c>
      <c r="X10" s="10">
        <v>-1.015</v>
      </c>
      <c r="Y10" s="10">
        <v>-1.059</v>
      </c>
    </row>
    <row r="11" spans="1:25">
      <c r="A11">
        <v>16</v>
      </c>
      <c r="B11">
        <v>-0.003</v>
      </c>
      <c r="C11">
        <v>-0.003</v>
      </c>
      <c r="D11">
        <v>-0.002</v>
      </c>
      <c r="E11">
        <v>-0.449</v>
      </c>
      <c r="F11">
        <v>-0.469</v>
      </c>
      <c r="G11">
        <v>-0.4231</v>
      </c>
      <c r="H11">
        <v>-0.848</v>
      </c>
      <c r="I11">
        <v>-0.858</v>
      </c>
      <c r="J11">
        <v>-0.823</v>
      </c>
      <c r="K11" s="9">
        <v>-0.868</v>
      </c>
      <c r="L11" s="9">
        <v>-0.883</v>
      </c>
      <c r="M11" s="9">
        <v>-0.858</v>
      </c>
      <c r="N11" s="9">
        <v>-0.918</v>
      </c>
      <c r="O11" s="9">
        <v>-0.93</v>
      </c>
      <c r="P11" s="9">
        <v>-0.905</v>
      </c>
      <c r="Q11" s="9">
        <v>-0.958</v>
      </c>
      <c r="R11" s="9">
        <v>-0.95</v>
      </c>
      <c r="S11" s="9">
        <v>-0.93</v>
      </c>
      <c r="T11">
        <v>-1.01</v>
      </c>
      <c r="U11">
        <v>-0.993</v>
      </c>
      <c r="V11">
        <v>-1.005</v>
      </c>
      <c r="W11" s="10">
        <v>-1.03</v>
      </c>
      <c r="X11" s="10">
        <v>-1.05</v>
      </c>
      <c r="Y11" s="10">
        <v>-1.039</v>
      </c>
    </row>
    <row r="12" spans="1:25">
      <c r="A12">
        <v>18</v>
      </c>
      <c r="B12">
        <v>-0.017</v>
      </c>
      <c r="C12">
        <v>-0.017</v>
      </c>
      <c r="D12">
        <v>-0.016</v>
      </c>
      <c r="E12">
        <v>-0.469</v>
      </c>
      <c r="F12">
        <v>-0.479</v>
      </c>
      <c r="G12">
        <v>-0.4612</v>
      </c>
      <c r="H12">
        <v>-0.88</v>
      </c>
      <c r="I12">
        <v>-0.9</v>
      </c>
      <c r="J12">
        <v>-0.872</v>
      </c>
      <c r="K12" s="9">
        <v>-0.909</v>
      </c>
      <c r="L12" s="9">
        <v>-0.919</v>
      </c>
      <c r="M12" s="9">
        <v>-0.939</v>
      </c>
      <c r="N12" s="9">
        <v>-0.979</v>
      </c>
      <c r="O12" s="9">
        <v>-0.992</v>
      </c>
      <c r="P12" s="9">
        <v>-0.963</v>
      </c>
      <c r="Q12" s="9">
        <v>-1.021</v>
      </c>
      <c r="R12" s="9">
        <v>-1.036</v>
      </c>
      <c r="S12" s="9">
        <v>-1.011</v>
      </c>
      <c r="T12">
        <v>-1.07</v>
      </c>
      <c r="U12">
        <v>-1.05</v>
      </c>
      <c r="V12">
        <v>-1.063</v>
      </c>
      <c r="W12" s="10">
        <v>-1.05</v>
      </c>
      <c r="X12" s="10">
        <v>-1.025</v>
      </c>
      <c r="Y12" s="10">
        <v>-1.039</v>
      </c>
    </row>
    <row r="13" spans="1:25">
      <c r="A13">
        <v>20</v>
      </c>
      <c r="B13">
        <v>-0.013</v>
      </c>
      <c r="C13">
        <v>-0.013</v>
      </c>
      <c r="D13">
        <v>-0.012</v>
      </c>
      <c r="E13">
        <v>-0.47</v>
      </c>
      <c r="F13">
        <v>-0.492</v>
      </c>
      <c r="G13">
        <v>-0.469</v>
      </c>
      <c r="H13">
        <v>-0.924</v>
      </c>
      <c r="I13">
        <v>-0.954</v>
      </c>
      <c r="J13">
        <v>-0.912</v>
      </c>
      <c r="K13" s="9">
        <v>-0.944</v>
      </c>
      <c r="L13" s="9">
        <v>-0.963</v>
      </c>
      <c r="M13" s="9">
        <v>-0.924</v>
      </c>
      <c r="N13" s="9">
        <v>-1.02</v>
      </c>
      <c r="O13" s="9">
        <v>-1.09</v>
      </c>
      <c r="P13" s="9">
        <v>-1.07</v>
      </c>
      <c r="Q13" s="9">
        <v>-1.06</v>
      </c>
      <c r="R13" s="9">
        <v>-1.07</v>
      </c>
      <c r="S13" s="9">
        <v>-1.061</v>
      </c>
      <c r="T13">
        <v>-1.09</v>
      </c>
      <c r="U13">
        <v>-1.072</v>
      </c>
      <c r="V13">
        <v>-1.085</v>
      </c>
      <c r="W13" s="10">
        <v>-1.09</v>
      </c>
      <c r="X13" s="10">
        <v>-1.07</v>
      </c>
      <c r="Y13" s="10">
        <v>-1.08</v>
      </c>
    </row>
    <row r="25" spans="14:19">
      <c r="N25" s="9"/>
      <c r="O25" s="9"/>
      <c r="P25" s="9"/>
      <c r="Q25" s="9"/>
      <c r="R25" s="9"/>
      <c r="S25" s="9"/>
    </row>
  </sheetData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R19" sqref="R19"/>
    </sheetView>
  </sheetViews>
  <sheetFormatPr defaultColWidth="8.88888888888889" defaultRowHeight="14.4"/>
  <sheetData>
    <row r="1" customHeight="1" spans="1:2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>
      <c r="A2" s="11" t="s">
        <v>19</v>
      </c>
      <c r="B2" s="7" t="s">
        <v>20</v>
      </c>
      <c r="C2" s="8"/>
      <c r="D2" s="8"/>
      <c r="E2" s="7" t="s">
        <v>6</v>
      </c>
      <c r="F2" s="8"/>
      <c r="G2" s="8"/>
      <c r="H2" s="7" t="s">
        <v>7</v>
      </c>
      <c r="I2" s="8"/>
      <c r="J2" s="8"/>
      <c r="K2" s="7" t="s">
        <v>79</v>
      </c>
      <c r="L2" s="8"/>
      <c r="M2" s="8"/>
      <c r="N2" s="7" t="s">
        <v>80</v>
      </c>
      <c r="O2" s="8"/>
      <c r="P2" s="8"/>
      <c r="Q2" s="7" t="s">
        <v>81</v>
      </c>
      <c r="R2" s="8"/>
      <c r="S2" s="8"/>
      <c r="T2" s="7" t="s">
        <v>82</v>
      </c>
      <c r="U2" s="8"/>
      <c r="V2" s="8"/>
      <c r="W2" s="7" t="s">
        <v>83</v>
      </c>
      <c r="X2" s="8"/>
      <c r="Y2" s="8"/>
    </row>
    <row r="3" spans="1:25">
      <c r="A3" s="11">
        <v>0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</row>
    <row r="4" spans="1:25">
      <c r="A4" s="11">
        <v>2</v>
      </c>
      <c r="B4" s="11">
        <f>-0.006</f>
        <v>-0.006</v>
      </c>
      <c r="C4" s="11">
        <v>-0.004</v>
      </c>
      <c r="D4" s="11">
        <v>-0.007</v>
      </c>
      <c r="E4" s="11">
        <f>-0.196</f>
        <v>-0.196</v>
      </c>
      <c r="F4" s="11">
        <v>-0.198</v>
      </c>
      <c r="G4" s="11">
        <v>-0.202</v>
      </c>
      <c r="H4" s="11">
        <f>-0.252</f>
        <v>-0.252</v>
      </c>
      <c r="I4" s="11">
        <v>-0.254</v>
      </c>
      <c r="J4" s="11">
        <v>-0.255</v>
      </c>
      <c r="K4" s="11">
        <f>-0.252</f>
        <v>-0.252</v>
      </c>
      <c r="L4" s="11">
        <v>-0.256</v>
      </c>
      <c r="M4" s="11">
        <v>-0.258</v>
      </c>
      <c r="N4" s="11">
        <f>-0.232</f>
        <v>-0.232</v>
      </c>
      <c r="O4" s="11">
        <v>-0.236</v>
      </c>
      <c r="P4" s="11">
        <v>-0.238</v>
      </c>
      <c r="Q4" s="11">
        <f>-0.252</f>
        <v>-0.252</v>
      </c>
      <c r="R4" s="11">
        <v>-0.256</v>
      </c>
      <c r="S4" s="11">
        <v>-0.258</v>
      </c>
      <c r="T4" s="11">
        <f>-0.222</f>
        <v>-0.222</v>
      </c>
      <c r="U4" s="11">
        <v>-0.226</v>
      </c>
      <c r="V4" s="11">
        <v>-0.227</v>
      </c>
      <c r="W4" s="11">
        <f>-0.182</f>
        <v>-0.182</v>
      </c>
      <c r="X4" s="11">
        <v>-0.186</v>
      </c>
      <c r="Y4" s="11">
        <v>-0.192</v>
      </c>
    </row>
    <row r="5" spans="1:25">
      <c r="A5" s="11">
        <v>4</v>
      </c>
      <c r="B5" s="11">
        <f>-0.008</f>
        <v>-0.008</v>
      </c>
      <c r="C5" s="11">
        <v>-0.009</v>
      </c>
      <c r="D5" s="11">
        <v>-0.01</v>
      </c>
      <c r="E5" s="11">
        <v>-0.241</v>
      </c>
      <c r="F5" s="11">
        <v>-0.242</v>
      </c>
      <c r="G5" s="11">
        <v>0.238</v>
      </c>
      <c r="H5" s="11">
        <f>-0.353</f>
        <v>-0.353</v>
      </c>
      <c r="I5" s="11">
        <v>-0.373</v>
      </c>
      <c r="J5" s="11">
        <v>-0.342</v>
      </c>
      <c r="K5" s="11">
        <f>-0.353</f>
        <v>-0.353</v>
      </c>
      <c r="L5" s="11">
        <v>-0.373</v>
      </c>
      <c r="M5" s="11">
        <v>-0.342</v>
      </c>
      <c r="N5" s="11">
        <f>-0.363</f>
        <v>-0.363</v>
      </c>
      <c r="O5" s="11">
        <v>-0.368</v>
      </c>
      <c r="P5" s="11">
        <v>-0.358</v>
      </c>
      <c r="Q5" s="11">
        <f>-0.373</f>
        <v>-0.373</v>
      </c>
      <c r="R5" s="11">
        <v>-0.368</v>
      </c>
      <c r="S5" s="11">
        <v>-0.378</v>
      </c>
      <c r="T5" s="11">
        <f>-0.323</f>
        <v>-0.323</v>
      </c>
      <c r="U5" s="11">
        <v>-0.343</v>
      </c>
      <c r="V5" s="11">
        <v>-0.323</v>
      </c>
      <c r="W5" s="11">
        <f>-0.283</f>
        <v>-0.283</v>
      </c>
      <c r="X5" s="11">
        <v>-0.293</v>
      </c>
      <c r="Y5" s="11">
        <v>-0.273</v>
      </c>
    </row>
    <row r="6" spans="1:25">
      <c r="A6" s="11">
        <v>6</v>
      </c>
      <c r="B6" s="11">
        <f>-0.017</f>
        <v>-0.017</v>
      </c>
      <c r="C6" s="11">
        <v>-0.016</v>
      </c>
      <c r="D6" s="11">
        <v>-0.019</v>
      </c>
      <c r="E6" s="11">
        <f>-0.294</f>
        <v>-0.294</v>
      </c>
      <c r="F6" s="11">
        <v>-0.312</v>
      </c>
      <c r="G6" s="11">
        <v>0.275</v>
      </c>
      <c r="H6" s="11">
        <f>-0.455</f>
        <v>-0.455</v>
      </c>
      <c r="I6" s="11">
        <v>-0.481</v>
      </c>
      <c r="J6" s="11">
        <v>0.433</v>
      </c>
      <c r="K6" s="11">
        <f>-0.455</f>
        <v>-0.455</v>
      </c>
      <c r="L6" s="11">
        <v>-0.479</v>
      </c>
      <c r="M6" s="11">
        <v>-0.433</v>
      </c>
      <c r="N6" s="11">
        <f>-0.445</f>
        <v>-0.445</v>
      </c>
      <c r="O6" s="11">
        <v>-0.463</v>
      </c>
      <c r="P6" s="11">
        <v>-0.445</v>
      </c>
      <c r="Q6" s="11">
        <f>-0.515</f>
        <v>-0.515</v>
      </c>
      <c r="R6" s="11">
        <v>-0.535</v>
      </c>
      <c r="S6" s="11">
        <v>-0.495</v>
      </c>
      <c r="T6" s="11">
        <f>-0.405</f>
        <v>-0.405</v>
      </c>
      <c r="U6" s="11">
        <v>-0.435</v>
      </c>
      <c r="V6" s="11">
        <v>-0.395</v>
      </c>
      <c r="W6" s="11">
        <f>-0.385</f>
        <v>-0.385</v>
      </c>
      <c r="X6" s="11">
        <v>-0.405</v>
      </c>
      <c r="Y6" s="11">
        <v>-0.365</v>
      </c>
    </row>
    <row r="7" spans="1:25">
      <c r="A7" s="11">
        <v>8</v>
      </c>
      <c r="B7" s="11">
        <v>-0.022</v>
      </c>
      <c r="C7" s="11">
        <v>-0.018</v>
      </c>
      <c r="D7" s="11">
        <v>0.021</v>
      </c>
      <c r="E7" s="11">
        <f>-0.347</f>
        <v>-0.347</v>
      </c>
      <c r="F7" s="11">
        <v>-0.365</v>
      </c>
      <c r="G7" s="11">
        <v>-0.315</v>
      </c>
      <c r="H7" s="11">
        <f>-0.553</f>
        <v>-0.553</v>
      </c>
      <c r="I7" s="11">
        <v>-0.573</v>
      </c>
      <c r="J7" s="11">
        <v>-0.562</v>
      </c>
      <c r="K7" s="11">
        <f>-0.553</f>
        <v>-0.553</v>
      </c>
      <c r="L7" s="11">
        <v>-0.574</v>
      </c>
      <c r="M7" s="11">
        <v>-0.561</v>
      </c>
      <c r="N7" s="11">
        <f>-0.543</f>
        <v>-0.543</v>
      </c>
      <c r="O7" s="11">
        <v>-0.536</v>
      </c>
      <c r="P7" s="11">
        <v>-0.553</v>
      </c>
      <c r="Q7" s="11">
        <f>-0.613</f>
        <v>-0.613</v>
      </c>
      <c r="R7" s="11">
        <v>-0.633</v>
      </c>
      <c r="S7" s="11">
        <v>-0.601</v>
      </c>
      <c r="T7" s="11">
        <f>-0.483</f>
        <v>-0.483</v>
      </c>
      <c r="U7" s="11">
        <v>-0.503</v>
      </c>
      <c r="V7" s="11">
        <v>-0.463</v>
      </c>
      <c r="W7" s="11">
        <f>-0.463</f>
        <v>-0.463</v>
      </c>
      <c r="X7" s="11">
        <v>-0.473</v>
      </c>
      <c r="Y7" s="11">
        <v>-0.443</v>
      </c>
    </row>
    <row r="8" spans="1:25">
      <c r="A8" s="11">
        <v>10</v>
      </c>
      <c r="B8" s="11">
        <f>-0.018</f>
        <v>-0.018</v>
      </c>
      <c r="C8" s="11">
        <v>-0.017</v>
      </c>
      <c r="D8" s="11">
        <v>-0.02</v>
      </c>
      <c r="E8" s="11">
        <f>-0.387</f>
        <v>-0.387</v>
      </c>
      <c r="F8" s="11">
        <v>-0.396</v>
      </c>
      <c r="G8" s="11">
        <v>-0.368</v>
      </c>
      <c r="H8" s="11">
        <f>-0.648</f>
        <v>-0.648</v>
      </c>
      <c r="I8" s="11">
        <v>-0.678</v>
      </c>
      <c r="J8" s="11">
        <v>-0.633</v>
      </c>
      <c r="K8" s="11">
        <f>-0.648</f>
        <v>-0.648</v>
      </c>
      <c r="L8" s="11">
        <v>-0.678</v>
      </c>
      <c r="M8" s="11">
        <v>-0.633</v>
      </c>
      <c r="N8" s="11">
        <f>-0.668</f>
        <v>-0.668</v>
      </c>
      <c r="O8" s="11">
        <v>-0.688</v>
      </c>
      <c r="P8" s="11">
        <v>-0.648</v>
      </c>
      <c r="Q8" s="11">
        <f>-0.688</f>
        <v>-0.688</v>
      </c>
      <c r="R8" s="11">
        <v>-0.703</v>
      </c>
      <c r="S8" s="11">
        <v>-0.668</v>
      </c>
      <c r="T8" s="11">
        <f>-0.558</f>
        <v>-0.558</v>
      </c>
      <c r="U8" s="11">
        <v>-0.578</v>
      </c>
      <c r="V8" s="11">
        <v>-0.548</v>
      </c>
      <c r="W8" s="11">
        <f>-0.548</f>
        <v>-0.548</v>
      </c>
      <c r="X8" s="11">
        <v>-0.568</v>
      </c>
      <c r="Y8" s="11">
        <v>-0.528</v>
      </c>
    </row>
    <row r="9" spans="1:25">
      <c r="A9" s="11">
        <v>12</v>
      </c>
      <c r="B9" s="11">
        <f>-0.028</f>
        <v>-0.028</v>
      </c>
      <c r="C9" s="11">
        <v>-0.029</v>
      </c>
      <c r="D9" s="11">
        <v>-0.027</v>
      </c>
      <c r="E9" s="11">
        <f>-0.429</f>
        <v>-0.429</v>
      </c>
      <c r="F9" s="11">
        <v>-0.448</v>
      </c>
      <c r="G9" s="11">
        <v>-0.418</v>
      </c>
      <c r="H9" s="11">
        <f>-0.721</f>
        <v>-0.721</v>
      </c>
      <c r="I9" s="11">
        <v>-0.732</v>
      </c>
      <c r="J9" s="11">
        <v>-0.713</v>
      </c>
      <c r="K9" s="11">
        <f>-0.721</f>
        <v>-0.721</v>
      </c>
      <c r="L9" s="11">
        <v>-0.732</v>
      </c>
      <c r="M9" s="11">
        <v>-0.713</v>
      </c>
      <c r="N9" s="11">
        <f>-0.775</f>
        <v>-0.775</v>
      </c>
      <c r="O9" s="11">
        <v>-0.785</v>
      </c>
      <c r="P9" s="11">
        <v>-0.795</v>
      </c>
      <c r="Q9" s="11">
        <f>-0.755</f>
        <v>-0.755</v>
      </c>
      <c r="R9" s="11">
        <v>-0.725</v>
      </c>
      <c r="S9" s="11">
        <v>-0.762</v>
      </c>
      <c r="T9" s="11">
        <f>-0.625</f>
        <v>-0.625</v>
      </c>
      <c r="U9" s="11">
        <v>-0.635</v>
      </c>
      <c r="V9" s="11">
        <v>-0.605</v>
      </c>
      <c r="W9" s="11">
        <f>-0.625</f>
        <v>-0.625</v>
      </c>
      <c r="X9" s="11">
        <v>-0.635</v>
      </c>
      <c r="Y9" s="11">
        <v>-0.605</v>
      </c>
    </row>
    <row r="10" spans="1:25">
      <c r="A10" s="11">
        <v>14</v>
      </c>
      <c r="B10" s="11">
        <f>-0.039</f>
        <v>-0.039</v>
      </c>
      <c r="C10" s="11">
        <v>-0.037</v>
      </c>
      <c r="D10" s="11">
        <v>-0.038</v>
      </c>
      <c r="E10" s="11">
        <f>-0.457</f>
        <v>-0.457</v>
      </c>
      <c r="F10" s="11">
        <v>-0.475</v>
      </c>
      <c r="G10" s="11">
        <v>-0.432</v>
      </c>
      <c r="H10" s="11">
        <f>-0.783</f>
        <v>-0.783</v>
      </c>
      <c r="I10" s="11">
        <v>-0.792</v>
      </c>
      <c r="J10" s="11">
        <v>-0.771</v>
      </c>
      <c r="K10" s="11">
        <f>-0.783</f>
        <v>-0.783</v>
      </c>
      <c r="L10" s="11">
        <v>-0.791</v>
      </c>
      <c r="M10" s="11">
        <v>-0.773</v>
      </c>
      <c r="N10" s="11">
        <f>-0.803</f>
        <v>-0.803</v>
      </c>
      <c r="O10" s="11">
        <v>-0.823</v>
      </c>
      <c r="P10" s="11">
        <v>-0.803</v>
      </c>
      <c r="Q10" s="11">
        <f>-0.813</f>
        <v>-0.813</v>
      </c>
      <c r="R10" s="11">
        <v>-0.833</v>
      </c>
      <c r="S10" s="11">
        <v>-0.802</v>
      </c>
      <c r="T10" s="11">
        <f>-0.693</f>
        <v>-0.693</v>
      </c>
      <c r="U10" s="11">
        <v>-0.683</v>
      </c>
      <c r="V10" s="11">
        <v>-0.673</v>
      </c>
      <c r="W10" s="11">
        <f>-0.673</f>
        <v>-0.673</v>
      </c>
      <c r="X10" s="11">
        <v>-0.682</v>
      </c>
      <c r="Y10" s="11">
        <v>0.661</v>
      </c>
    </row>
    <row r="11" spans="1:25">
      <c r="A11" s="11">
        <v>16</v>
      </c>
      <c r="B11" s="11">
        <f>-0.002</f>
        <v>-0.002</v>
      </c>
      <c r="C11" s="11">
        <v>-0.003</v>
      </c>
      <c r="D11" s="11">
        <v>-0.001</v>
      </c>
      <c r="E11" s="11">
        <f>-0.488</f>
        <v>-0.488</v>
      </c>
      <c r="F11" s="11">
        <v>-0.498</v>
      </c>
      <c r="G11" s="11">
        <v>-0.474</v>
      </c>
      <c r="H11" s="11">
        <f>-0.848</f>
        <v>-0.848</v>
      </c>
      <c r="I11" s="11">
        <v>-0.869</v>
      </c>
      <c r="J11" s="11">
        <v>-0.839</v>
      </c>
      <c r="K11" s="11">
        <f>-0.848</f>
        <v>-0.848</v>
      </c>
      <c r="L11" s="11">
        <v>-0.869</v>
      </c>
      <c r="M11" s="11">
        <v>-0.839</v>
      </c>
      <c r="N11" s="11">
        <f>-0.858</f>
        <v>-0.858</v>
      </c>
      <c r="O11" s="11">
        <v>-0.868</v>
      </c>
      <c r="P11" s="11">
        <v>-0.858</v>
      </c>
      <c r="Q11" s="11">
        <f>-0.858</f>
        <v>-0.858</v>
      </c>
      <c r="R11" s="11">
        <v>-0.878</v>
      </c>
      <c r="S11" s="11">
        <v>-0.831</v>
      </c>
      <c r="T11" s="11">
        <f>-0.753</f>
        <v>-0.753</v>
      </c>
      <c r="U11" s="11">
        <v>0.781</v>
      </c>
      <c r="V11" s="11">
        <v>0.722</v>
      </c>
      <c r="W11" s="11">
        <f>-0.731</f>
        <v>-0.731</v>
      </c>
      <c r="X11" s="11">
        <v>-0.754</v>
      </c>
      <c r="Y11" s="11">
        <v>0.728</v>
      </c>
    </row>
    <row r="12" spans="1:25">
      <c r="A12" s="11">
        <v>18</v>
      </c>
      <c r="B12" s="11">
        <f>-0.007</f>
        <v>-0.007</v>
      </c>
      <c r="C12" s="11">
        <v>-0.005</v>
      </c>
      <c r="D12" s="11">
        <v>-0.006</v>
      </c>
      <c r="E12" s="11">
        <f>-0.509</f>
        <v>-0.509</v>
      </c>
      <c r="F12" s="12">
        <v>-0.53</v>
      </c>
      <c r="G12" s="11">
        <v>0.511</v>
      </c>
      <c r="H12" s="11">
        <v>-0.887</v>
      </c>
      <c r="I12" s="11">
        <v>-0.902</v>
      </c>
      <c r="J12" s="11">
        <v>0.852</v>
      </c>
      <c r="K12" s="11">
        <f>-0.889</f>
        <v>-0.889</v>
      </c>
      <c r="L12" s="11">
        <v>-0.902</v>
      </c>
      <c r="M12" s="11">
        <v>0.852</v>
      </c>
      <c r="N12" s="11">
        <f>-0.899</f>
        <v>-0.899</v>
      </c>
      <c r="O12" s="11">
        <v>-0.899</v>
      </c>
      <c r="P12" s="11">
        <v>-0.899</v>
      </c>
      <c r="Q12" s="11">
        <f>-0.919</f>
        <v>-0.919</v>
      </c>
      <c r="R12" s="11">
        <v>-0.923</v>
      </c>
      <c r="S12" s="11">
        <v>-0.902</v>
      </c>
      <c r="T12" s="11">
        <f>-0.819</f>
        <v>-0.819</v>
      </c>
      <c r="U12" s="11">
        <v>-0.829</v>
      </c>
      <c r="V12" s="11">
        <v>-0.802</v>
      </c>
      <c r="W12" s="11">
        <f>-0.778</f>
        <v>-0.778</v>
      </c>
      <c r="X12" s="11">
        <v>-0.788</v>
      </c>
      <c r="Y12" s="11">
        <v>-0.762</v>
      </c>
    </row>
    <row r="13" spans="1:25">
      <c r="A13" s="11">
        <v>20</v>
      </c>
      <c r="B13" s="11">
        <f>-0.023</f>
        <v>-0.023</v>
      </c>
      <c r="C13" s="11">
        <v>-0.022</v>
      </c>
      <c r="D13" s="11">
        <v>-0.021</v>
      </c>
      <c r="E13" s="11">
        <v>-0.513</v>
      </c>
      <c r="F13" s="11">
        <v>-0.535</v>
      </c>
      <c r="G13" s="11">
        <v>0.501</v>
      </c>
      <c r="H13" s="11">
        <f>-0.924</f>
        <v>-0.924</v>
      </c>
      <c r="I13" s="11">
        <v>-0.944</v>
      </c>
      <c r="J13" s="11">
        <v>-0.904</v>
      </c>
      <c r="K13" s="11">
        <f>-0.924</f>
        <v>-0.924</v>
      </c>
      <c r="L13" s="11">
        <v>-0.944</v>
      </c>
      <c r="M13" s="11">
        <v>-0.904</v>
      </c>
      <c r="N13" s="11">
        <f>-0.944</f>
        <v>-0.944</v>
      </c>
      <c r="O13" s="11">
        <v>-0.945</v>
      </c>
      <c r="P13" s="11">
        <v>-0.925</v>
      </c>
      <c r="Q13" s="11">
        <f>-0.924</f>
        <v>-0.924</v>
      </c>
      <c r="R13" s="11">
        <v>-0.934</v>
      </c>
      <c r="S13" s="11">
        <v>-0.913</v>
      </c>
      <c r="T13" s="11">
        <f>-0.884</f>
        <v>-0.884</v>
      </c>
      <c r="U13" s="11">
        <v>-0.894</v>
      </c>
      <c r="V13" s="11">
        <v>-0.862</v>
      </c>
      <c r="W13" s="11">
        <f>-0.784</f>
        <v>-0.784</v>
      </c>
      <c r="X13" s="11">
        <v>-0.804</v>
      </c>
      <c r="Y13" s="11">
        <v>-0.774</v>
      </c>
    </row>
  </sheetData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N43" sqref="N43"/>
    </sheetView>
  </sheetViews>
  <sheetFormatPr defaultColWidth="8.88888888888889" defaultRowHeight="14.4"/>
  <sheetData>
    <row r="1" spans="1:1">
      <c r="A1" t="s">
        <v>4</v>
      </c>
    </row>
    <row r="2" customHeight="1" spans="1:1">
      <c r="A2" t="s">
        <v>18</v>
      </c>
    </row>
    <row r="3" spans="1:25">
      <c r="A3" t="s">
        <v>19</v>
      </c>
      <c r="B3" s="7" t="s">
        <v>20</v>
      </c>
      <c r="C3" s="8"/>
      <c r="D3" s="8"/>
      <c r="E3" s="7" t="s">
        <v>6</v>
      </c>
      <c r="F3" s="8"/>
      <c r="G3" s="8"/>
      <c r="H3" s="7" t="s">
        <v>7</v>
      </c>
      <c r="I3" s="8"/>
      <c r="J3" s="8"/>
      <c r="K3" s="7" t="s">
        <v>32</v>
      </c>
      <c r="L3" s="8"/>
      <c r="M3" s="8"/>
      <c r="N3" s="7" t="s">
        <v>33</v>
      </c>
      <c r="O3" s="8"/>
      <c r="P3" s="8"/>
      <c r="Q3" s="7" t="s">
        <v>34</v>
      </c>
      <c r="R3" s="8"/>
      <c r="S3" s="8"/>
      <c r="T3" s="7" t="s">
        <v>35</v>
      </c>
      <c r="U3" s="8"/>
      <c r="V3" s="8"/>
      <c r="W3" s="7" t="s">
        <v>36</v>
      </c>
      <c r="X3" s="8"/>
      <c r="Y3" s="8"/>
    </row>
    <row r="4" spans="1:25">
      <c r="A4">
        <v>0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</row>
    <row r="5" spans="1:25">
      <c r="A5">
        <v>2</v>
      </c>
      <c r="B5">
        <f>-0.006</f>
        <v>-0.006</v>
      </c>
      <c r="C5">
        <v>-0.008</v>
      </c>
      <c r="D5">
        <v>-0.012</v>
      </c>
      <c r="E5" s="10">
        <v>-0.146</v>
      </c>
      <c r="F5" s="10">
        <v>-0.169</v>
      </c>
      <c r="G5" s="10">
        <v>-0.151</v>
      </c>
      <c r="H5" s="10">
        <v>-0.302</v>
      </c>
      <c r="I5" s="10">
        <v>-0.291</v>
      </c>
      <c r="J5" s="10">
        <v>-0.287</v>
      </c>
      <c r="K5" s="10">
        <v>-0.301</v>
      </c>
      <c r="L5" s="10">
        <v>-0.297</v>
      </c>
      <c r="M5" s="10">
        <v>-0.312</v>
      </c>
      <c r="N5" s="10">
        <v>-0.233</v>
      </c>
      <c r="O5" s="10">
        <v>-0.237</v>
      </c>
      <c r="P5" s="10">
        <v>-0.234</v>
      </c>
      <c r="Q5" s="10">
        <v>-0.143</v>
      </c>
      <c r="R5" s="10">
        <v>-0.157</v>
      </c>
      <c r="S5" s="10">
        <v>-0.148</v>
      </c>
      <c r="T5" s="10">
        <v>-0.101</v>
      </c>
      <c r="U5" s="10">
        <v>-0.112</v>
      </c>
      <c r="V5" s="10">
        <v>-0.12</v>
      </c>
      <c r="W5" s="10">
        <v>-0.081</v>
      </c>
      <c r="X5" s="10">
        <v>-0.079</v>
      </c>
      <c r="Y5" s="10">
        <v>-0.077</v>
      </c>
    </row>
    <row r="6" spans="1:25">
      <c r="A6">
        <v>4</v>
      </c>
      <c r="B6">
        <f>-0.009</f>
        <v>-0.009</v>
      </c>
      <c r="C6">
        <v>-0.018</v>
      </c>
      <c r="D6">
        <v>-0.027</v>
      </c>
      <c r="E6" s="10">
        <v>-0.22</v>
      </c>
      <c r="F6" s="10">
        <v>-0.2389</v>
      </c>
      <c r="G6" s="10">
        <v>-0.21</v>
      </c>
      <c r="H6" s="10">
        <v>-0.423</v>
      </c>
      <c r="I6" s="10">
        <v>-0.4393</v>
      </c>
      <c r="J6" s="10">
        <v>-0.4177</v>
      </c>
      <c r="K6" s="10">
        <v>-0.403</v>
      </c>
      <c r="L6" s="10">
        <v>-0.4203</v>
      </c>
      <c r="M6" s="10">
        <v>-0.3922</v>
      </c>
      <c r="N6" s="10">
        <v>-0.333</v>
      </c>
      <c r="O6" s="10">
        <v>-0.3503</v>
      </c>
      <c r="P6" s="10">
        <v>-0.3153</v>
      </c>
      <c r="Q6" s="10">
        <v>-0.233</v>
      </c>
      <c r="R6" s="10">
        <v>-0.2493</v>
      </c>
      <c r="S6" s="10">
        <v>-0.2263</v>
      </c>
      <c r="T6" s="10">
        <v>-0.15</v>
      </c>
      <c r="U6" s="10">
        <v>-0.1723</v>
      </c>
      <c r="V6" s="10">
        <v>-0.1321</v>
      </c>
      <c r="W6" s="10">
        <v>-0.13</v>
      </c>
      <c r="X6" s="10">
        <v>-0.1487</v>
      </c>
      <c r="Y6" s="10">
        <v>-0.1212</v>
      </c>
    </row>
    <row r="7" spans="1:25">
      <c r="A7">
        <v>6</v>
      </c>
      <c r="B7">
        <f>-0.017</f>
        <v>-0.017</v>
      </c>
      <c r="C7">
        <v>-0.026</v>
      </c>
      <c r="D7">
        <v>-0.035</v>
      </c>
      <c r="E7" s="10">
        <v>-0.284</v>
      </c>
      <c r="F7" s="10">
        <v>-0.2994</v>
      </c>
      <c r="G7" s="10">
        <v>-0.2721</v>
      </c>
      <c r="H7" s="10">
        <v>-0.535</v>
      </c>
      <c r="I7" s="10">
        <v>-0.55</v>
      </c>
      <c r="J7" s="10">
        <v>-0.5177</v>
      </c>
      <c r="K7" s="10">
        <v>-0.505</v>
      </c>
      <c r="L7" s="10">
        <v>-0.521</v>
      </c>
      <c r="M7" s="10">
        <v>-0.5</v>
      </c>
      <c r="N7" s="10">
        <v>-0.415</v>
      </c>
      <c r="O7" s="10">
        <v>-0.4275</v>
      </c>
      <c r="P7" s="10">
        <v>-0.4031</v>
      </c>
      <c r="Q7" s="10">
        <v>-0.3</v>
      </c>
      <c r="R7" s="10">
        <v>-0.3165</v>
      </c>
      <c r="S7" s="10">
        <v>-0.2983</v>
      </c>
      <c r="T7" s="10">
        <v>-0.205</v>
      </c>
      <c r="U7" s="10">
        <v>-0.22</v>
      </c>
      <c r="V7" s="10">
        <v>-0.2</v>
      </c>
      <c r="W7" s="10">
        <v>-0.171</v>
      </c>
      <c r="X7" s="10">
        <v>-0.1872</v>
      </c>
      <c r="Y7" s="10">
        <v>-0.1671</v>
      </c>
    </row>
    <row r="8" spans="1:25">
      <c r="A8">
        <v>8</v>
      </c>
      <c r="B8">
        <f>-0.012</f>
        <v>-0.012</v>
      </c>
      <c r="C8">
        <v>-0.021</v>
      </c>
      <c r="D8">
        <v>-0.033</v>
      </c>
      <c r="E8" s="10">
        <v>-0.337</v>
      </c>
      <c r="F8" s="10">
        <v>-0.3499</v>
      </c>
      <c r="G8" s="10">
        <v>-0.3167</v>
      </c>
      <c r="H8" s="10">
        <v>-0.633</v>
      </c>
      <c r="I8" s="10">
        <v>-0.621</v>
      </c>
      <c r="J8" s="10">
        <v>-0.65</v>
      </c>
      <c r="K8" s="10">
        <v>-0.583</v>
      </c>
      <c r="L8" s="10">
        <v>-0.597</v>
      </c>
      <c r="M8" s="10">
        <v>-0.5793</v>
      </c>
      <c r="N8" s="10">
        <v>-0.483</v>
      </c>
      <c r="O8" s="10">
        <v>-0.4993</v>
      </c>
      <c r="P8" s="10">
        <v>-0.47</v>
      </c>
      <c r="Q8" s="10">
        <v>-0.363</v>
      </c>
      <c r="R8" s="10">
        <v>-0.3723</v>
      </c>
      <c r="S8" s="10">
        <v>-0.3621</v>
      </c>
      <c r="T8" s="10">
        <v>-0.243</v>
      </c>
      <c r="U8" s="10">
        <v>-0.2654</v>
      </c>
      <c r="V8" s="10">
        <v>-0.2321</v>
      </c>
      <c r="W8" s="10">
        <v>-0.213</v>
      </c>
      <c r="X8" s="10">
        <v>-0.2263</v>
      </c>
      <c r="Y8" s="10">
        <v>-0.2021</v>
      </c>
    </row>
    <row r="9" spans="1:25">
      <c r="A9">
        <v>10</v>
      </c>
      <c r="B9">
        <f>-0.007</f>
        <v>-0.007</v>
      </c>
      <c r="C9">
        <v>-0.019</v>
      </c>
      <c r="D9">
        <v>-0.029</v>
      </c>
      <c r="E9" s="10">
        <v>-0.387</v>
      </c>
      <c r="F9" s="10">
        <v>-0.3942</v>
      </c>
      <c r="G9" s="10">
        <v>-0.3717</v>
      </c>
      <c r="H9" s="10">
        <v>-0.728</v>
      </c>
      <c r="I9" s="10">
        <v>-0.7398</v>
      </c>
      <c r="J9" s="10">
        <v>-0.7121</v>
      </c>
      <c r="K9" s="10">
        <v>-0.668</v>
      </c>
      <c r="L9" s="10">
        <v>-0.6818</v>
      </c>
      <c r="M9" s="10">
        <v>-0.6568</v>
      </c>
      <c r="N9" s="10">
        <v>-0.548</v>
      </c>
      <c r="O9" s="10">
        <v>-0.5618</v>
      </c>
      <c r="P9" s="10">
        <v>-0.5356</v>
      </c>
      <c r="Q9" s="10">
        <v>-0.428</v>
      </c>
      <c r="R9" s="10">
        <v>-0.4299</v>
      </c>
      <c r="S9" s="10">
        <v>-0.4199</v>
      </c>
      <c r="T9" s="10">
        <v>-0.288</v>
      </c>
      <c r="U9" s="10">
        <v>-0.2988</v>
      </c>
      <c r="V9" s="10">
        <v>-0.2756</v>
      </c>
      <c r="W9" s="10">
        <v>-0.243</v>
      </c>
      <c r="X9" s="10">
        <v>-0.2572</v>
      </c>
      <c r="Y9" s="10">
        <v>-0.2313</v>
      </c>
    </row>
    <row r="10" spans="1:25">
      <c r="A10">
        <v>12</v>
      </c>
      <c r="B10">
        <f>-0.018</f>
        <v>-0.018</v>
      </c>
      <c r="C10">
        <v>-0.028</v>
      </c>
      <c r="D10">
        <v>-0.037</v>
      </c>
      <c r="E10" s="10">
        <v>-0.429</v>
      </c>
      <c r="F10" s="10">
        <v>-0.4421</v>
      </c>
      <c r="G10" s="10">
        <v>-0.4188</v>
      </c>
      <c r="H10" s="10">
        <v>-0.805</v>
      </c>
      <c r="I10" s="10">
        <v>-0.8155</v>
      </c>
      <c r="J10" s="10">
        <v>-0.7899</v>
      </c>
      <c r="K10" s="10">
        <v>-0.735</v>
      </c>
      <c r="L10" s="10">
        <v>-0.7499</v>
      </c>
      <c r="M10" s="10">
        <v>-0.7299</v>
      </c>
      <c r="N10" s="10">
        <v>-0.5905</v>
      </c>
      <c r="O10" s="10">
        <v>-0.6075</v>
      </c>
      <c r="P10" s="10">
        <v>-0.5795</v>
      </c>
      <c r="Q10" s="10">
        <v>-0.471</v>
      </c>
      <c r="R10" s="10">
        <v>-0.4851</v>
      </c>
      <c r="S10" s="10">
        <v>-0.4632</v>
      </c>
      <c r="T10" s="10">
        <v>-0.325</v>
      </c>
      <c r="U10" s="10">
        <v>-0.3366</v>
      </c>
      <c r="V10" s="10">
        <v>-0.3145</v>
      </c>
      <c r="W10" s="10">
        <v>-0.262</v>
      </c>
      <c r="X10" s="10">
        <v>-0.2732</v>
      </c>
      <c r="Y10" s="10">
        <v>-0.2432</v>
      </c>
    </row>
    <row r="11" spans="1:25">
      <c r="A11">
        <v>14</v>
      </c>
      <c r="B11">
        <f>-0.029</f>
        <v>-0.029</v>
      </c>
      <c r="C11">
        <v>-0.036</v>
      </c>
      <c r="D11">
        <v>-0.045</v>
      </c>
      <c r="E11" s="10">
        <v>-0.468</v>
      </c>
      <c r="F11" s="10">
        <v>-0.4799</v>
      </c>
      <c r="G11" s="10">
        <v>-0.4598</v>
      </c>
      <c r="H11" s="10">
        <v>-0.863</v>
      </c>
      <c r="I11" s="10">
        <v>-0.8793</v>
      </c>
      <c r="J11" s="10">
        <v>-0.8532</v>
      </c>
      <c r="K11" s="10">
        <v>-0.783</v>
      </c>
      <c r="L11" s="10">
        <v>-0.7999</v>
      </c>
      <c r="M11" s="10">
        <v>-0.7699</v>
      </c>
      <c r="N11" s="10">
        <v>-0.631</v>
      </c>
      <c r="O11" s="10">
        <v>-0.6479</v>
      </c>
      <c r="P11" s="10">
        <v>-0.6199</v>
      </c>
      <c r="Q11" s="10">
        <v>-0.511</v>
      </c>
      <c r="R11" s="10">
        <v>-0.5213</v>
      </c>
      <c r="S11" s="10">
        <v>-0.5</v>
      </c>
      <c r="T11" s="10">
        <v>-0.351</v>
      </c>
      <c r="U11" s="10">
        <v>-0.3673</v>
      </c>
      <c r="V11" s="10">
        <v>-0.3499</v>
      </c>
      <c r="W11" s="10">
        <v>-0.281</v>
      </c>
      <c r="X11" s="10">
        <v>-0.2951</v>
      </c>
      <c r="Y11" s="10">
        <v>-0.2723</v>
      </c>
    </row>
    <row r="12" spans="1:25">
      <c r="A12">
        <v>16</v>
      </c>
      <c r="B12">
        <f>-0.003</f>
        <v>-0.003</v>
      </c>
      <c r="C12">
        <v>-0.014</v>
      </c>
      <c r="D12">
        <v>-0.025</v>
      </c>
      <c r="E12" s="10">
        <v>-0.499</v>
      </c>
      <c r="F12" s="10">
        <v>-0.5059</v>
      </c>
      <c r="G12" s="10">
        <v>-0.4812</v>
      </c>
      <c r="H12" s="10">
        <v>-0.918</v>
      </c>
      <c r="I12" s="10">
        <v>-0.9312</v>
      </c>
      <c r="J12" s="10">
        <v>-0.9099</v>
      </c>
      <c r="K12" s="10">
        <v>-0.828</v>
      </c>
      <c r="L12" s="10">
        <v>-0.8398</v>
      </c>
      <c r="M12" s="10">
        <v>-0.819</v>
      </c>
      <c r="N12" s="10">
        <v>-0.651</v>
      </c>
      <c r="O12" s="10">
        <v>-0.6679</v>
      </c>
      <c r="P12" s="10">
        <v>-0.6429</v>
      </c>
      <c r="Q12" s="10">
        <v>-0.541</v>
      </c>
      <c r="R12" s="10">
        <v>-0.5579</v>
      </c>
      <c r="S12" s="10">
        <v>-0.5278</v>
      </c>
      <c r="T12" s="10">
        <v>-0.371</v>
      </c>
      <c r="U12" s="10">
        <v>-0.3856</v>
      </c>
      <c r="V12" s="10">
        <v>-0.3657</v>
      </c>
      <c r="W12" s="10">
        <v>-0.291</v>
      </c>
      <c r="X12" s="10">
        <v>-0.3021</v>
      </c>
      <c r="Y12" s="10">
        <v>-0.2843</v>
      </c>
    </row>
    <row r="13" spans="1:25">
      <c r="A13">
        <v>18</v>
      </c>
      <c r="B13">
        <f>-0.017</f>
        <v>-0.017</v>
      </c>
      <c r="C13">
        <v>-0.027</v>
      </c>
      <c r="D13">
        <v>-0.038</v>
      </c>
      <c r="E13" s="10">
        <v>-0.519</v>
      </c>
      <c r="F13" s="10">
        <v>-0.5278</v>
      </c>
      <c r="G13" s="10">
        <v>-0.5099</v>
      </c>
      <c r="H13" s="10">
        <v>-0.95</v>
      </c>
      <c r="I13" s="10">
        <v>-0.9612</v>
      </c>
      <c r="J13" s="10">
        <v>-0.9389</v>
      </c>
      <c r="K13" s="10">
        <v>-0.8401</v>
      </c>
      <c r="L13" s="10">
        <v>-0.8555</v>
      </c>
      <c r="M13" s="10">
        <v>-0.8265</v>
      </c>
      <c r="N13" s="10">
        <v>-0.671</v>
      </c>
      <c r="O13" s="10">
        <v>-0.6899</v>
      </c>
      <c r="P13" s="10">
        <v>-0.6599</v>
      </c>
      <c r="Q13" s="10">
        <v>-0.561</v>
      </c>
      <c r="R13" s="10">
        <v>-0.5789</v>
      </c>
      <c r="S13" s="10">
        <v>-0.5589</v>
      </c>
      <c r="T13" s="10">
        <v>-0.382</v>
      </c>
      <c r="U13" s="10">
        <v>-0.3952</v>
      </c>
      <c r="V13" s="10">
        <v>-0.3711</v>
      </c>
      <c r="W13" s="10">
        <v>-0.295</v>
      </c>
      <c r="X13" s="10">
        <v>-0.3043</v>
      </c>
      <c r="Y13" s="10">
        <v>-0.2894</v>
      </c>
    </row>
    <row r="14" spans="1:25">
      <c r="A14">
        <v>20</v>
      </c>
      <c r="B14">
        <f>-0.013</f>
        <v>-0.013</v>
      </c>
      <c r="C14">
        <v>-0.022</v>
      </c>
      <c r="D14">
        <v>-0.034</v>
      </c>
      <c r="E14" s="10">
        <v>-0.52</v>
      </c>
      <c r="F14" s="10">
        <v>-0.5321</v>
      </c>
      <c r="G14" s="10">
        <v>-0.5122</v>
      </c>
      <c r="H14" s="10">
        <v>-0.97</v>
      </c>
      <c r="I14" s="10">
        <v>-0.9845</v>
      </c>
      <c r="J14" s="10">
        <v>-0.9577</v>
      </c>
      <c r="K14" s="10">
        <v>-0.851</v>
      </c>
      <c r="L14" s="10">
        <v>-0.8631</v>
      </c>
      <c r="M14" s="10">
        <v>-0.862</v>
      </c>
      <c r="N14" s="10">
        <v>-0.681</v>
      </c>
      <c r="O14" s="10">
        <v>-0.6978</v>
      </c>
      <c r="P14" s="10">
        <v>-0.6723</v>
      </c>
      <c r="Q14" s="10">
        <v>-0.5712</v>
      </c>
      <c r="R14" s="10">
        <v>-0.5852</v>
      </c>
      <c r="S14" s="10">
        <v>-0.5654</v>
      </c>
      <c r="T14" s="10">
        <v>-0.391</v>
      </c>
      <c r="U14" s="10">
        <v>-0.4051</v>
      </c>
      <c r="V14" s="10">
        <v>-0.3812</v>
      </c>
      <c r="W14" s="10">
        <v>-0.3</v>
      </c>
      <c r="X14" s="10">
        <v>-0.3199</v>
      </c>
      <c r="Y14" s="10">
        <v>-0.2984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2"/>
    </sheetView>
  </sheetViews>
  <sheetFormatPr defaultColWidth="9" defaultRowHeight="14.4" outlineLevelRow="7" outlineLevelCol="4"/>
  <sheetData>
    <row r="1" spans="1:4">
      <c r="A1" t="s">
        <v>4</v>
      </c>
      <c r="D1" t="s">
        <v>5</v>
      </c>
    </row>
    <row r="2" spans="1:5">
      <c r="A2" t="s">
        <v>6</v>
      </c>
      <c r="B2" t="s">
        <v>7</v>
      </c>
      <c r="D2" t="s">
        <v>6</v>
      </c>
      <c r="E2" t="s">
        <v>7</v>
      </c>
    </row>
    <row r="3" spans="1:5">
      <c r="A3">
        <v>0.990824092</v>
      </c>
      <c r="B3">
        <v>1.560101717</v>
      </c>
      <c r="D3">
        <v>0.866390041</v>
      </c>
      <c r="E3">
        <v>1.55106165</v>
      </c>
    </row>
    <row r="4" spans="1:5">
      <c r="A4">
        <v>0.996183339</v>
      </c>
      <c r="B4">
        <v>1.633399566</v>
      </c>
      <c r="D4">
        <v>0.914082036</v>
      </c>
      <c r="E4">
        <v>1.682659119</v>
      </c>
    </row>
    <row r="5" spans="1:5">
      <c r="A5">
        <v>1.030137801</v>
      </c>
      <c r="B5">
        <v>1.844253533</v>
      </c>
      <c r="D5">
        <v>1.01470943</v>
      </c>
      <c r="E5">
        <v>1.534533281</v>
      </c>
    </row>
    <row r="6" spans="1:5">
      <c r="A6">
        <v>0.993519807</v>
      </c>
      <c r="B6">
        <v>1.562896059</v>
      </c>
      <c r="D6">
        <v>1.01704139</v>
      </c>
      <c r="E6">
        <v>1.480898258</v>
      </c>
    </row>
    <row r="7" spans="1:5">
      <c r="A7">
        <v>0.946323839</v>
      </c>
      <c r="B7">
        <v>1.636514094</v>
      </c>
      <c r="D7">
        <v>1.042494377</v>
      </c>
      <c r="E7">
        <v>1.690774373</v>
      </c>
    </row>
    <row r="8" spans="1:5">
      <c r="A8">
        <v>1.043011122</v>
      </c>
      <c r="B8">
        <v>1.836201624</v>
      </c>
      <c r="D8">
        <v>1.145282725</v>
      </c>
      <c r="E8">
        <v>1.461240246</v>
      </c>
    </row>
  </sheetData>
  <pageMargins left="0.7" right="0.7" top="0.75" bottom="0.75" header="0.3" footer="0.3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X14" sqref="X14"/>
    </sheetView>
  </sheetViews>
  <sheetFormatPr defaultColWidth="8.88888888888889" defaultRowHeight="14.4"/>
  <cols>
    <col min="2" max="4" width="9.66666666666667"/>
    <col min="5" max="25" width="9.44444444444444"/>
  </cols>
  <sheetData>
    <row r="1" customHeight="1" spans="1:1">
      <c r="A1" t="s">
        <v>4</v>
      </c>
    </row>
    <row r="2" spans="1:1">
      <c r="A2" t="s">
        <v>21</v>
      </c>
    </row>
    <row r="3" spans="1:25">
      <c r="A3" t="s">
        <v>19</v>
      </c>
      <c r="B3" s="7" t="s">
        <v>20</v>
      </c>
      <c r="C3" s="8"/>
      <c r="D3" s="8"/>
      <c r="E3" s="7" t="s">
        <v>6</v>
      </c>
      <c r="F3" s="8"/>
      <c r="G3" s="8"/>
      <c r="H3" s="7" t="s">
        <v>7</v>
      </c>
      <c r="I3" s="8"/>
      <c r="J3" s="8"/>
      <c r="K3" s="7" t="s">
        <v>32</v>
      </c>
      <c r="L3" s="8"/>
      <c r="M3" s="8"/>
      <c r="N3" s="7" t="s">
        <v>33</v>
      </c>
      <c r="O3" s="8"/>
      <c r="P3" s="8"/>
      <c r="Q3" s="7" t="s">
        <v>34</v>
      </c>
      <c r="R3" s="8"/>
      <c r="S3" s="8"/>
      <c r="T3" s="7" t="s">
        <v>35</v>
      </c>
      <c r="U3" s="8"/>
      <c r="V3" s="8"/>
      <c r="W3" s="7" t="s">
        <v>36</v>
      </c>
      <c r="X3" s="8"/>
      <c r="Y3" s="8"/>
    </row>
    <row r="4" spans="1:25">
      <c r="A4">
        <v>0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</row>
    <row r="5" spans="1:25">
      <c r="A5">
        <v>2</v>
      </c>
      <c r="B5" s="9">
        <f>-0.008</f>
        <v>-0.008</v>
      </c>
      <c r="C5" s="9">
        <v>-0.011</v>
      </c>
      <c r="D5" s="9">
        <v>-0.009</v>
      </c>
      <c r="E5" s="10">
        <v>-0.231</v>
      </c>
      <c r="F5" s="10">
        <v>-0.2318</v>
      </c>
      <c r="G5" s="10">
        <v>-0.2328</v>
      </c>
      <c r="H5" s="10">
        <v>-0.0966</v>
      </c>
      <c r="I5" s="10">
        <v>-0.089</v>
      </c>
      <c r="J5" s="10">
        <v>-0.096</v>
      </c>
      <c r="K5" s="10">
        <v>-0.1075</v>
      </c>
      <c r="L5" s="10">
        <v>-0.1115</v>
      </c>
      <c r="M5" s="10">
        <v>-0.104</v>
      </c>
      <c r="N5" s="10">
        <v>-0.157</v>
      </c>
      <c r="O5" s="10">
        <v>-0.1615</v>
      </c>
      <c r="P5" s="10">
        <v>-0.1575</v>
      </c>
      <c r="Q5" s="10">
        <v>-0.2175</v>
      </c>
      <c r="R5" s="10">
        <v>-0.23175</v>
      </c>
      <c r="S5" s="10">
        <v>-0.2075</v>
      </c>
      <c r="T5" s="10">
        <v>-0.267</v>
      </c>
      <c r="U5" s="10">
        <v>-0.24275</v>
      </c>
      <c r="V5" s="10">
        <v>-0.2575</v>
      </c>
      <c r="W5" s="10">
        <v>-0.287</v>
      </c>
      <c r="X5" s="10">
        <v>-0.277</v>
      </c>
      <c r="Y5" s="10">
        <v>-0.285</v>
      </c>
    </row>
    <row r="6" spans="1:25">
      <c r="A6">
        <v>4</v>
      </c>
      <c r="B6" s="9">
        <f>-0.009</f>
        <v>-0.009</v>
      </c>
      <c r="C6" s="9">
        <v>-0.012</v>
      </c>
      <c r="D6" s="9">
        <v>-0.01</v>
      </c>
      <c r="E6" s="10">
        <v>-0.2882</v>
      </c>
      <c r="F6" s="10">
        <v>-0.3021</v>
      </c>
      <c r="G6" s="10">
        <v>-0.2782</v>
      </c>
      <c r="H6" s="10">
        <v>-0.1295</v>
      </c>
      <c r="I6" s="10">
        <v>-0.1325</v>
      </c>
      <c r="J6" s="10">
        <v>-0.1125</v>
      </c>
      <c r="K6" s="10">
        <v>-0.1499</v>
      </c>
      <c r="L6" s="10">
        <v>-0.1632</v>
      </c>
      <c r="M6" s="10">
        <v>-0.1398</v>
      </c>
      <c r="N6" s="10">
        <v>-0.2099</v>
      </c>
      <c r="O6" s="10">
        <v>-0.22299</v>
      </c>
      <c r="P6" s="10">
        <v>-0.20112</v>
      </c>
      <c r="Q6" s="10">
        <v>-0.271</v>
      </c>
      <c r="R6" s="10">
        <v>-0.28901</v>
      </c>
      <c r="S6" s="10">
        <v>-0.26001</v>
      </c>
      <c r="T6" s="10">
        <v>-0.338</v>
      </c>
      <c r="U6" s="10">
        <v>-0.358</v>
      </c>
      <c r="V6" s="10">
        <v>-0.3298</v>
      </c>
      <c r="W6" s="10">
        <v>-0.3675</v>
      </c>
      <c r="X6" s="10">
        <v>-0.38125</v>
      </c>
      <c r="Y6" s="10">
        <v>-0.35995</v>
      </c>
    </row>
    <row r="7" spans="1:25">
      <c r="A7">
        <v>6</v>
      </c>
      <c r="B7" s="9">
        <f>-0.014</f>
        <v>-0.014</v>
      </c>
      <c r="C7" s="9">
        <v>-0.013</v>
      </c>
      <c r="D7" s="9">
        <v>0.011</v>
      </c>
      <c r="E7" s="10">
        <v>-0.3362</v>
      </c>
      <c r="F7" s="10">
        <v>-0.3412</v>
      </c>
      <c r="G7" s="10">
        <v>-0.3278</v>
      </c>
      <c r="H7" s="10">
        <v>-0.1537</v>
      </c>
      <c r="I7" s="10">
        <v>-0.1687</v>
      </c>
      <c r="J7" s="10">
        <v>-0.1487</v>
      </c>
      <c r="K7" s="10">
        <v>-0.18</v>
      </c>
      <c r="L7" s="10">
        <v>-0.19345</v>
      </c>
      <c r="M7" s="10">
        <v>-0.17234</v>
      </c>
      <c r="N7" s="10">
        <v>-0.2599</v>
      </c>
      <c r="O7" s="10">
        <v>-0.2699</v>
      </c>
      <c r="P7" s="10">
        <v>-0.24799</v>
      </c>
      <c r="Q7" s="10">
        <v>-0.32</v>
      </c>
      <c r="R7" s="10">
        <v>-0.33542</v>
      </c>
      <c r="S7" s="10">
        <v>-0.31035</v>
      </c>
      <c r="T7" s="10">
        <v>-0.409</v>
      </c>
      <c r="U7" s="10">
        <v>-0.419</v>
      </c>
      <c r="V7" s="10">
        <v>-0.4009</v>
      </c>
      <c r="W7" s="10">
        <v>-0.44</v>
      </c>
      <c r="X7" s="10">
        <v>-0.45891</v>
      </c>
      <c r="Y7" s="10">
        <v>-0.43214</v>
      </c>
    </row>
    <row r="8" spans="1:25">
      <c r="A8">
        <v>8</v>
      </c>
      <c r="B8" s="9">
        <f>-0.011</f>
        <v>-0.011</v>
      </c>
      <c r="C8" s="9">
        <v>-0.014</v>
      </c>
      <c r="D8" s="9">
        <v>-0.012</v>
      </c>
      <c r="E8" s="10">
        <v>-0.3817</v>
      </c>
      <c r="F8" s="10">
        <v>-0.3912</v>
      </c>
      <c r="G8" s="10">
        <v>-0.3723</v>
      </c>
      <c r="H8" s="10">
        <v>-0.1805</v>
      </c>
      <c r="I8" s="10">
        <v>-0.1895</v>
      </c>
      <c r="J8" s="10">
        <v>-0.1725</v>
      </c>
      <c r="K8" s="10">
        <v>-0.2095</v>
      </c>
      <c r="L8" s="10">
        <v>-0.21195</v>
      </c>
      <c r="M8" s="10">
        <v>-0.19895</v>
      </c>
      <c r="N8" s="10">
        <v>-0.3</v>
      </c>
      <c r="O8" s="10">
        <v>-0.31567</v>
      </c>
      <c r="P8" s="10">
        <v>-0.29034</v>
      </c>
      <c r="Q8" s="10">
        <v>-0.367</v>
      </c>
      <c r="R8" s="10">
        <v>-0.37987</v>
      </c>
      <c r="S8" s="10">
        <v>-0.35321</v>
      </c>
      <c r="T8" s="10">
        <v>-0.467</v>
      </c>
      <c r="U8" s="10">
        <v>-0.4797</v>
      </c>
      <c r="V8" s="10">
        <v>-0.45987</v>
      </c>
      <c r="W8" s="10">
        <v>-0.51</v>
      </c>
      <c r="X8" s="10">
        <v>-0.51567</v>
      </c>
      <c r="Y8" s="10">
        <v>-0.51002</v>
      </c>
    </row>
    <row r="9" spans="1:25">
      <c r="A9">
        <v>10</v>
      </c>
      <c r="B9" s="9">
        <f>-0.012</f>
        <v>-0.012</v>
      </c>
      <c r="C9" s="9">
        <v>-0.015</v>
      </c>
      <c r="D9" s="9">
        <v>-0.013</v>
      </c>
      <c r="E9" s="10">
        <v>-0.4269</v>
      </c>
      <c r="F9" s="10">
        <v>-0.4399</v>
      </c>
      <c r="G9" s="10">
        <v>-0.4129</v>
      </c>
      <c r="H9" s="10">
        <v>-0.2126</v>
      </c>
      <c r="I9" s="10">
        <v>-0.2226</v>
      </c>
      <c r="J9" s="10">
        <v>-0.2006</v>
      </c>
      <c r="K9" s="10">
        <v>-0.2395</v>
      </c>
      <c r="L9" s="10">
        <v>-0.25195</v>
      </c>
      <c r="M9" s="10">
        <v>-0.22595</v>
      </c>
      <c r="N9" s="10">
        <v>-0.34</v>
      </c>
      <c r="O9" s="10">
        <v>-0.3512</v>
      </c>
      <c r="P9" s="10">
        <v>-0.33688</v>
      </c>
      <c r="Q9" s="10">
        <v>-0.401</v>
      </c>
      <c r="R9" s="10">
        <v>-0.41891</v>
      </c>
      <c r="S9" s="10">
        <v>-0.39872</v>
      </c>
      <c r="T9" s="10">
        <v>-0.501</v>
      </c>
      <c r="U9" s="10">
        <v>-0.51789</v>
      </c>
      <c r="V9" s="10">
        <v>-0.49562</v>
      </c>
      <c r="W9" s="10">
        <v>-0.57</v>
      </c>
      <c r="X9" s="10">
        <v>-0.58234</v>
      </c>
      <c r="Y9" s="10">
        <v>-0.56778</v>
      </c>
    </row>
    <row r="10" spans="1:25">
      <c r="A10">
        <v>12</v>
      </c>
      <c r="B10" s="9">
        <f>-0.013</f>
        <v>-0.013</v>
      </c>
      <c r="C10" s="9">
        <v>-0.016</v>
      </c>
      <c r="D10" s="9">
        <v>-0.014</v>
      </c>
      <c r="E10" s="10">
        <v>-0.455</v>
      </c>
      <c r="F10" s="10">
        <v>-0.4685</v>
      </c>
      <c r="G10" s="10">
        <v>-0.4395</v>
      </c>
      <c r="H10" s="10">
        <v>-0.2364</v>
      </c>
      <c r="I10" s="10">
        <v>-0.2484</v>
      </c>
      <c r="J10" s="10">
        <v>-0.2298</v>
      </c>
      <c r="K10" s="10">
        <v>-0.2602</v>
      </c>
      <c r="L10" s="10">
        <v>-0.28532</v>
      </c>
      <c r="M10" s="10">
        <v>-0.25212</v>
      </c>
      <c r="N10" s="10">
        <v>-0.3742</v>
      </c>
      <c r="O10" s="10">
        <v>-0.38942</v>
      </c>
      <c r="P10" s="10">
        <v>-0.36742</v>
      </c>
      <c r="Q10" s="10">
        <v>-0.4302</v>
      </c>
      <c r="R10" s="10">
        <v>-0.44192</v>
      </c>
      <c r="S10" s="10">
        <v>-0.42802</v>
      </c>
      <c r="T10" s="10">
        <v>-0.5302</v>
      </c>
      <c r="U10" s="10">
        <v>-0.54142</v>
      </c>
      <c r="V10" s="10">
        <v>-0.52002</v>
      </c>
      <c r="W10" s="10">
        <v>-0.6202</v>
      </c>
      <c r="X10" s="10">
        <v>-0.63102</v>
      </c>
      <c r="Y10" s="10">
        <v>-0.61092</v>
      </c>
    </row>
    <row r="11" spans="1:25">
      <c r="A11">
        <v>14</v>
      </c>
      <c r="B11" s="9">
        <f>-0.014</f>
        <v>-0.014</v>
      </c>
      <c r="C11" s="9">
        <v>-0.017</v>
      </c>
      <c r="D11" s="9">
        <v>-0.015</v>
      </c>
      <c r="E11" s="10">
        <v>-0.475</v>
      </c>
      <c r="F11" s="10">
        <v>-0.4895</v>
      </c>
      <c r="G11" s="10">
        <v>-0.4632</v>
      </c>
      <c r="H11" s="10">
        <v>-0.2565</v>
      </c>
      <c r="I11" s="10">
        <v>-0.2689</v>
      </c>
      <c r="J11" s="10">
        <v>-0.2389</v>
      </c>
      <c r="K11" s="10">
        <v>-0.2802</v>
      </c>
      <c r="L11" s="10">
        <v>-0.29212</v>
      </c>
      <c r="M11" s="10">
        <v>-0.27232</v>
      </c>
      <c r="N11" s="10">
        <v>-0.3952</v>
      </c>
      <c r="O11" s="10">
        <v>-0.40152</v>
      </c>
      <c r="P11" s="10">
        <v>-0.38752</v>
      </c>
      <c r="Q11" s="10">
        <v>-0.456</v>
      </c>
      <c r="R11" s="10">
        <v>-0.4689</v>
      </c>
      <c r="S11" s="10">
        <v>-0.44986</v>
      </c>
      <c r="T11" s="10">
        <v>-0.56</v>
      </c>
      <c r="U11" s="10">
        <v>-0.57155</v>
      </c>
      <c r="V11" s="10">
        <v>-0.55</v>
      </c>
      <c r="W11" s="10">
        <v>-0.65916</v>
      </c>
      <c r="X11" s="10">
        <v>-0.67191</v>
      </c>
      <c r="Y11" s="10">
        <v>-0.64916</v>
      </c>
    </row>
    <row r="12" spans="1:25">
      <c r="A12">
        <v>16</v>
      </c>
      <c r="B12" s="9">
        <f>-0.015</f>
        <v>-0.015</v>
      </c>
      <c r="C12" s="9">
        <v>-0.018</v>
      </c>
      <c r="D12" s="9">
        <v>-0.016</v>
      </c>
      <c r="E12" s="10">
        <v>-0.4938</v>
      </c>
      <c r="F12" s="10">
        <v>-0.5078</v>
      </c>
      <c r="G12" s="10">
        <v>-0.4878</v>
      </c>
      <c r="H12" s="10">
        <v>-0.2663</v>
      </c>
      <c r="I12" s="10">
        <v>-0.2782</v>
      </c>
      <c r="J12" s="10">
        <v>-0.2533</v>
      </c>
      <c r="K12" s="10">
        <v>-0.2963</v>
      </c>
      <c r="L12" s="10">
        <v>-0.30263</v>
      </c>
      <c r="M12" s="10">
        <v>-0.28963</v>
      </c>
      <c r="N12" s="10">
        <v>-0.413</v>
      </c>
      <c r="O12" s="10">
        <v>-0.42213</v>
      </c>
      <c r="P12" s="10">
        <v>-0.40813</v>
      </c>
      <c r="Q12" s="10">
        <v>-0.471</v>
      </c>
      <c r="R12" s="10">
        <v>-0.48781</v>
      </c>
      <c r="S12" s="10">
        <v>-0.46031</v>
      </c>
      <c r="T12" s="10">
        <v>-0.58</v>
      </c>
      <c r="U12" s="10">
        <v>-0.59002</v>
      </c>
      <c r="V12" s="10">
        <v>-0.57234</v>
      </c>
      <c r="W12" s="10">
        <v>-0.6801</v>
      </c>
      <c r="X12" s="10">
        <v>-0.69301</v>
      </c>
      <c r="Y12" s="10">
        <v>-0.67201</v>
      </c>
    </row>
    <row r="13" spans="1:25">
      <c r="A13">
        <v>18</v>
      </c>
      <c r="B13" s="9">
        <f>-0.016</f>
        <v>-0.016</v>
      </c>
      <c r="C13" s="9">
        <v>-0.019</v>
      </c>
      <c r="D13" s="9">
        <v>-0.017</v>
      </c>
      <c r="E13" s="10">
        <v>-0.5066</v>
      </c>
      <c r="F13" s="10">
        <v>-0.5196</v>
      </c>
      <c r="G13" s="10">
        <v>-0.5021</v>
      </c>
      <c r="H13" s="10">
        <v>-0.2762</v>
      </c>
      <c r="I13" s="10">
        <v>-0.2892</v>
      </c>
      <c r="J13" s="10">
        <v>-0.2672</v>
      </c>
      <c r="K13" s="10">
        <v>-0.3062</v>
      </c>
      <c r="L13" s="10">
        <v>-0.32232</v>
      </c>
      <c r="M13" s="10">
        <v>-0.3001</v>
      </c>
      <c r="N13" s="10">
        <v>-0.4302</v>
      </c>
      <c r="O13" s="10">
        <v>-0.44602</v>
      </c>
      <c r="P13" s="10">
        <v>-0.42102</v>
      </c>
      <c r="Q13" s="10">
        <v>-0.481</v>
      </c>
      <c r="R13" s="10">
        <v>-0.49761</v>
      </c>
      <c r="S13" s="10">
        <v>-0.46999</v>
      </c>
      <c r="T13" s="10">
        <v>-0.6</v>
      </c>
      <c r="U13" s="10">
        <v>-0.61231</v>
      </c>
      <c r="V13" s="10">
        <v>-0.6</v>
      </c>
      <c r="W13" s="10">
        <v>-0.7011</v>
      </c>
      <c r="X13" s="10">
        <v>-0.7156</v>
      </c>
      <c r="Y13" s="10">
        <v>-0.7</v>
      </c>
    </row>
    <row r="14" spans="1:25">
      <c r="A14">
        <v>20</v>
      </c>
      <c r="B14" s="9">
        <f>-0.017</f>
        <v>-0.017</v>
      </c>
      <c r="C14" s="9">
        <v>-0.022</v>
      </c>
      <c r="D14" s="9">
        <v>0.018</v>
      </c>
      <c r="E14" s="10">
        <v>-0.5187</v>
      </c>
      <c r="F14" s="10">
        <v>-0.5231</v>
      </c>
      <c r="G14" s="10">
        <v>-0.5066</v>
      </c>
      <c r="H14" s="10">
        <v>-0.2899</v>
      </c>
      <c r="I14" s="10">
        <v>-0.2999</v>
      </c>
      <c r="J14" s="10">
        <v>-0.28</v>
      </c>
      <c r="K14" s="10">
        <v>-0.31</v>
      </c>
      <c r="L14" s="10">
        <v>-0.3231</v>
      </c>
      <c r="M14" s="10">
        <v>-0.3001</v>
      </c>
      <c r="N14" s="10">
        <v>-0.44</v>
      </c>
      <c r="O14" s="10">
        <v>-0.45467</v>
      </c>
      <c r="P14" s="10">
        <v>-0.44</v>
      </c>
      <c r="Q14" s="10">
        <v>-0.489</v>
      </c>
      <c r="R14" s="10">
        <v>-0.50109</v>
      </c>
      <c r="S14" s="10">
        <v>-0.48231</v>
      </c>
      <c r="T14" s="10">
        <v>-0.61</v>
      </c>
      <c r="U14" s="10">
        <v>-0.62678</v>
      </c>
      <c r="V14" s="10">
        <v>-0.60021</v>
      </c>
      <c r="W14" s="10">
        <v>-0.7101</v>
      </c>
      <c r="X14" s="10">
        <v>-0.72301</v>
      </c>
      <c r="Y14" s="10">
        <v>-0.70301</v>
      </c>
    </row>
  </sheetData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F34" sqref="F34"/>
    </sheetView>
  </sheetViews>
  <sheetFormatPr defaultColWidth="8.88888888888889" defaultRowHeight="14.4"/>
  <cols>
    <col min="1" max="1" width="36.3333333333333" customWidth="1"/>
    <col min="2" max="2" width="36.4444444444444" customWidth="1"/>
    <col min="3" max="3" width="26.3333333333333" customWidth="1"/>
    <col min="4" max="4" width="17.3333333333333" customWidth="1"/>
    <col min="5" max="5" width="21.5555555555556" customWidth="1"/>
    <col min="6" max="6" width="18.6666666666667" customWidth="1"/>
    <col min="7" max="7" width="21" customWidth="1"/>
    <col min="8" max="9" width="22.6666666666667" customWidth="1"/>
  </cols>
  <sheetData>
    <row r="1" spans="1:1">
      <c r="A1" t="s">
        <v>4</v>
      </c>
    </row>
    <row r="2" spans="1:9">
      <c r="A2" s="1"/>
      <c r="B2" s="2" t="s">
        <v>47</v>
      </c>
      <c r="C2" s="2"/>
      <c r="D2" s="2"/>
      <c r="E2" s="2"/>
      <c r="F2" s="2"/>
      <c r="G2" s="2"/>
      <c r="H2" s="2"/>
      <c r="I2" s="2"/>
    </row>
    <row r="3" spans="1:9">
      <c r="A3" s="1"/>
      <c r="B3" s="3" t="s">
        <v>49</v>
      </c>
      <c r="C3" s="3" t="s">
        <v>50</v>
      </c>
      <c r="D3" s="3" t="s">
        <v>51</v>
      </c>
      <c r="E3" s="3" t="s">
        <v>52</v>
      </c>
      <c r="F3" s="3" t="s">
        <v>53</v>
      </c>
      <c r="G3" s="3" t="s">
        <v>54</v>
      </c>
      <c r="H3" s="3" t="s">
        <v>55</v>
      </c>
      <c r="I3" s="3" t="s">
        <v>56</v>
      </c>
    </row>
    <row r="4" spans="1:9">
      <c r="A4" s="1" t="s">
        <v>48</v>
      </c>
      <c r="B4" s="4">
        <v>1.007454</v>
      </c>
      <c r="C4" s="4">
        <v>1.033505</v>
      </c>
      <c r="D4" s="4">
        <v>1.02212</v>
      </c>
      <c r="E4" s="4">
        <v>1.014396</v>
      </c>
      <c r="F4" s="4">
        <v>0.899875</v>
      </c>
      <c r="G4" s="4">
        <v>0.708172</v>
      </c>
      <c r="H4" s="4">
        <v>0.33651</v>
      </c>
      <c r="I4" s="4">
        <v>0.102</v>
      </c>
    </row>
    <row r="5" spans="1:9">
      <c r="A5" s="1"/>
      <c r="B5" s="4">
        <v>1.047918</v>
      </c>
      <c r="C5" s="4">
        <v>0.989634</v>
      </c>
      <c r="D5" s="4">
        <v>0.960766</v>
      </c>
      <c r="E5" s="4">
        <v>0.983601</v>
      </c>
      <c r="F5" s="4">
        <v>0.900455</v>
      </c>
      <c r="G5" s="4">
        <v>0.719507</v>
      </c>
      <c r="H5" s="4">
        <v>0.312055</v>
      </c>
      <c r="I5" s="4">
        <v>0.065</v>
      </c>
    </row>
    <row r="6" spans="1:9">
      <c r="A6" s="1"/>
      <c r="B6" s="4">
        <v>0.996805</v>
      </c>
      <c r="C6" s="4">
        <v>0.9923671</v>
      </c>
      <c r="D6" s="4">
        <v>0.981472</v>
      </c>
      <c r="E6" s="4">
        <v>0.970505</v>
      </c>
      <c r="F6" s="4">
        <v>0.935401</v>
      </c>
      <c r="G6" s="4">
        <v>0.725374</v>
      </c>
      <c r="H6" s="4">
        <v>0.304814</v>
      </c>
      <c r="I6" s="4">
        <v>0.07</v>
      </c>
    </row>
    <row r="7" spans="1:9">
      <c r="A7" s="1"/>
      <c r="B7" s="4">
        <v>0.947822</v>
      </c>
      <c r="C7" s="4">
        <v>0.987746</v>
      </c>
      <c r="D7" s="4">
        <v>0.93123</v>
      </c>
      <c r="E7" s="4">
        <v>0.964338</v>
      </c>
      <c r="F7" s="4">
        <v>0.949875</v>
      </c>
      <c r="G7" s="4">
        <v>0.7421318</v>
      </c>
      <c r="H7" s="4">
        <v>0.327892</v>
      </c>
      <c r="I7" s="4">
        <v>0.08</v>
      </c>
    </row>
    <row r="11" spans="2:6">
      <c r="B11" s="1"/>
      <c r="C11" s="1"/>
      <c r="D11" s="1"/>
      <c r="E11" s="1"/>
      <c r="F11" s="1"/>
    </row>
    <row r="12" spans="2:6">
      <c r="B12" s="1" t="s">
        <v>57</v>
      </c>
      <c r="C12" s="1" t="s">
        <v>58</v>
      </c>
      <c r="D12" s="1" t="s">
        <v>11</v>
      </c>
      <c r="E12" s="1" t="s">
        <v>11</v>
      </c>
      <c r="F12" s="1" t="s">
        <v>11</v>
      </c>
    </row>
    <row r="13" spans="2:6">
      <c r="B13" s="5">
        <v>0</v>
      </c>
      <c r="C13" s="6">
        <v>100.7454</v>
      </c>
      <c r="D13" s="6">
        <v>104.7918</v>
      </c>
      <c r="E13" s="6">
        <v>99.6805</v>
      </c>
      <c r="F13" s="6">
        <v>94.7822</v>
      </c>
    </row>
    <row r="14" spans="2:6">
      <c r="B14" s="5">
        <v>0.698970004</v>
      </c>
      <c r="C14" s="6">
        <v>103.3505</v>
      </c>
      <c r="D14" s="6">
        <v>98.9634</v>
      </c>
      <c r="E14" s="6">
        <v>99.23671</v>
      </c>
      <c r="F14" s="6">
        <v>98.7746</v>
      </c>
    </row>
    <row r="15" spans="2:6">
      <c r="B15" s="5">
        <v>1</v>
      </c>
      <c r="C15" s="6">
        <v>102.212</v>
      </c>
      <c r="D15" s="6">
        <v>96.0766</v>
      </c>
      <c r="E15" s="6">
        <v>98.1472</v>
      </c>
      <c r="F15" s="6">
        <v>93.123</v>
      </c>
    </row>
    <row r="16" spans="2:6">
      <c r="B16" s="5">
        <v>1.301029996</v>
      </c>
      <c r="C16" s="6">
        <v>101.4396</v>
      </c>
      <c r="D16" s="6">
        <v>98.3601</v>
      </c>
      <c r="E16" s="6">
        <v>97.0505</v>
      </c>
      <c r="F16" s="6">
        <v>96.4338</v>
      </c>
    </row>
    <row r="17" spans="2:6">
      <c r="B17" s="5">
        <v>1.602059991</v>
      </c>
      <c r="C17" s="6">
        <v>89.9875</v>
      </c>
      <c r="D17" s="6">
        <v>90.0455</v>
      </c>
      <c r="E17" s="6">
        <v>93.5401</v>
      </c>
      <c r="F17" s="6">
        <v>94.9875</v>
      </c>
    </row>
    <row r="18" spans="2:6">
      <c r="B18" s="5">
        <v>1.903089987</v>
      </c>
      <c r="C18" s="6">
        <v>70.8172</v>
      </c>
      <c r="D18" s="6">
        <v>71.9507</v>
      </c>
      <c r="E18" s="6">
        <v>72.5374</v>
      </c>
      <c r="F18" s="6">
        <v>74.21318</v>
      </c>
    </row>
    <row r="19" spans="2:6">
      <c r="B19" s="5">
        <v>2.204119983</v>
      </c>
      <c r="C19" s="6">
        <v>33.651</v>
      </c>
      <c r="D19" s="6">
        <v>31.2055</v>
      </c>
      <c r="E19" s="6">
        <v>30.4814</v>
      </c>
      <c r="F19" s="6">
        <v>32.7892</v>
      </c>
    </row>
    <row r="20" spans="2:6">
      <c r="B20" s="5">
        <v>2.505149978</v>
      </c>
      <c r="C20" s="6">
        <v>10.2</v>
      </c>
      <c r="D20" s="6">
        <v>6.5</v>
      </c>
      <c r="E20" s="6">
        <v>7</v>
      </c>
      <c r="F20" s="6">
        <v>8</v>
      </c>
    </row>
  </sheetData>
  <mergeCells count="1">
    <mergeCell ref="B2:I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I15" sqref="I15"/>
    </sheetView>
  </sheetViews>
  <sheetFormatPr defaultColWidth="8.88888888888889" defaultRowHeight="14.4" outlineLevelCol="4"/>
  <sheetData>
    <row r="1" spans="1:1">
      <c r="A1" t="s">
        <v>8</v>
      </c>
    </row>
    <row r="2" spans="1:4">
      <c r="A2" t="s">
        <v>4</v>
      </c>
      <c r="D2" t="s">
        <v>5</v>
      </c>
    </row>
    <row r="3" spans="1:5">
      <c r="A3" t="s">
        <v>6</v>
      </c>
      <c r="B3" t="s">
        <v>7</v>
      </c>
      <c r="D3" t="s">
        <v>6</v>
      </c>
      <c r="E3" t="s">
        <v>7</v>
      </c>
    </row>
    <row r="4" spans="1:5">
      <c r="A4">
        <v>1.003718946</v>
      </c>
      <c r="B4">
        <v>1.085106008</v>
      </c>
      <c r="D4">
        <v>0.939</v>
      </c>
      <c r="E4">
        <v>1.096</v>
      </c>
    </row>
    <row r="5" spans="1:5">
      <c r="A5">
        <v>1.069624537</v>
      </c>
      <c r="B5">
        <v>1.052302316</v>
      </c>
      <c r="D5">
        <v>1</v>
      </c>
      <c r="E5">
        <v>0.876</v>
      </c>
    </row>
    <row r="6" spans="1:5">
      <c r="A6">
        <v>1.020809758</v>
      </c>
      <c r="B6">
        <v>0.984833516</v>
      </c>
      <c r="D6">
        <v>0.961</v>
      </c>
      <c r="E6">
        <v>0.812</v>
      </c>
    </row>
    <row r="7" spans="1:5">
      <c r="A7">
        <v>1.025316495</v>
      </c>
      <c r="B7">
        <v>0.898889518</v>
      </c>
      <c r="D7">
        <v>1.16</v>
      </c>
      <c r="E7">
        <v>1.116</v>
      </c>
    </row>
    <row r="8" spans="1:5">
      <c r="A8">
        <v>0.925721323</v>
      </c>
      <c r="B8">
        <v>1.238631502</v>
      </c>
      <c r="D8">
        <v>0.992</v>
      </c>
      <c r="E8">
        <v>1.021</v>
      </c>
    </row>
    <row r="9" spans="1:5">
      <c r="A9">
        <v>0.964507559</v>
      </c>
      <c r="B9">
        <v>1.037272251</v>
      </c>
      <c r="D9">
        <v>0.91</v>
      </c>
      <c r="E9">
        <v>0.992</v>
      </c>
    </row>
    <row r="10" spans="1:5">
      <c r="A10">
        <v>1.059059479</v>
      </c>
      <c r="B10">
        <v>1.095237477</v>
      </c>
      <c r="D10">
        <v>1.011</v>
      </c>
      <c r="E10">
        <v>1.212</v>
      </c>
    </row>
    <row r="11" spans="1:5">
      <c r="A11">
        <v>0.93496085</v>
      </c>
      <c r="B11">
        <v>1.11233241</v>
      </c>
      <c r="D11">
        <v>1.105</v>
      </c>
      <c r="E11">
        <v>0.91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F16" sqref="F16"/>
    </sheetView>
  </sheetViews>
  <sheetFormatPr defaultColWidth="8.88888888888889" defaultRowHeight="14.4" outlineLevelRow="7" outlineLevelCol="1"/>
  <sheetData>
    <row r="1" spans="1:1">
      <c r="A1" t="s">
        <v>9</v>
      </c>
    </row>
    <row r="2" spans="1:2">
      <c r="A2" t="s">
        <v>6</v>
      </c>
      <c r="B2" t="s">
        <v>7</v>
      </c>
    </row>
    <row r="3" spans="1:2">
      <c r="A3">
        <v>1.021599185</v>
      </c>
      <c r="B3">
        <v>1.493251808</v>
      </c>
    </row>
    <row r="4" spans="1:2">
      <c r="A4">
        <v>0.966122337</v>
      </c>
      <c r="B4">
        <v>1.661621057</v>
      </c>
    </row>
    <row r="5" spans="1:2">
      <c r="A5">
        <v>0.911937961</v>
      </c>
      <c r="B5">
        <v>1.607734944</v>
      </c>
    </row>
    <row r="6" spans="1:2">
      <c r="A6">
        <v>0.812517088</v>
      </c>
      <c r="B6">
        <v>1.359331892</v>
      </c>
    </row>
    <row r="7" spans="1:2">
      <c r="A7">
        <v>1.121815425</v>
      </c>
      <c r="B7">
        <v>1.407849278</v>
      </c>
    </row>
    <row r="8" spans="1:2">
      <c r="A8">
        <v>1.166008003</v>
      </c>
      <c r="B8">
        <v>1.718340666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I16" sqref="I16"/>
    </sheetView>
  </sheetViews>
  <sheetFormatPr defaultColWidth="8.88888888888889" defaultRowHeight="14.4" outlineLevelCol="6"/>
  <cols>
    <col min="2" max="2" width="12.8888888888889"/>
    <col min="3" max="7" width="11.8888888888889"/>
  </cols>
  <sheetData>
    <row r="1" spans="1:1">
      <c r="A1" t="s">
        <v>10</v>
      </c>
    </row>
    <row r="3" spans="2:7">
      <c r="B3" s="13" t="s">
        <v>6</v>
      </c>
      <c r="C3" t="s">
        <v>11</v>
      </c>
      <c r="D3" t="s">
        <v>11</v>
      </c>
      <c r="E3" s="13" t="s">
        <v>7</v>
      </c>
      <c r="F3" t="s">
        <v>11</v>
      </c>
      <c r="G3" t="s">
        <v>11</v>
      </c>
    </row>
    <row r="4" spans="1:7">
      <c r="A4" t="s">
        <v>12</v>
      </c>
      <c r="B4" s="23">
        <v>1</v>
      </c>
      <c r="C4" s="23">
        <v>1</v>
      </c>
      <c r="D4" s="23">
        <v>1</v>
      </c>
      <c r="E4" s="23">
        <v>1</v>
      </c>
      <c r="F4" s="23">
        <v>1</v>
      </c>
      <c r="G4" s="23">
        <v>1</v>
      </c>
    </row>
    <row r="5" spans="1:7">
      <c r="A5" t="s">
        <v>13</v>
      </c>
      <c r="B5" s="23">
        <v>0.734311892</v>
      </c>
      <c r="C5" s="23">
        <v>0.7031</v>
      </c>
      <c r="D5" s="23">
        <v>0.7423</v>
      </c>
      <c r="E5" s="23">
        <v>0.999069569</v>
      </c>
      <c r="F5" s="23">
        <v>0.9721</v>
      </c>
      <c r="G5" s="23">
        <v>0.9512</v>
      </c>
    </row>
    <row r="6" spans="1:7">
      <c r="A6" t="s">
        <v>14</v>
      </c>
      <c r="B6" s="23">
        <v>0.494779661</v>
      </c>
      <c r="C6" s="23">
        <v>0.4821</v>
      </c>
      <c r="D6" s="23">
        <v>0.5223</v>
      </c>
      <c r="E6" s="23">
        <v>0.904920406</v>
      </c>
      <c r="F6" s="23">
        <v>0.9121</v>
      </c>
      <c r="G6" s="23">
        <v>0.8712</v>
      </c>
    </row>
    <row r="7" spans="1:7">
      <c r="A7" t="s">
        <v>15</v>
      </c>
      <c r="B7" s="23">
        <v>0.475993172</v>
      </c>
      <c r="C7" s="23">
        <v>0.4521</v>
      </c>
      <c r="D7" s="23">
        <v>0.5021</v>
      </c>
      <c r="E7" s="23">
        <v>0.87173105</v>
      </c>
      <c r="F7" s="23">
        <v>0.8823</v>
      </c>
      <c r="G7" s="23">
        <v>0.8521</v>
      </c>
    </row>
    <row r="8" spans="1:7">
      <c r="A8" t="s">
        <v>16</v>
      </c>
      <c r="B8" s="23">
        <v>0.261250636</v>
      </c>
      <c r="C8" s="23">
        <v>0.2532</v>
      </c>
      <c r="D8" s="23">
        <v>0.2721</v>
      </c>
      <c r="E8" s="23">
        <v>0.803767854</v>
      </c>
      <c r="F8" s="23">
        <v>0.7821</v>
      </c>
      <c r="G8" s="23">
        <v>0.7721</v>
      </c>
    </row>
    <row r="9" spans="1:7">
      <c r="A9" t="s">
        <v>17</v>
      </c>
      <c r="B9" s="23">
        <v>0.254110801</v>
      </c>
      <c r="C9" s="23">
        <v>0.2448</v>
      </c>
      <c r="D9" s="23">
        <v>0.2531</v>
      </c>
      <c r="E9" s="23">
        <v>0.547468273</v>
      </c>
      <c r="F9" s="23">
        <v>0.5221</v>
      </c>
      <c r="G9" s="23">
        <v>0.5021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L24" sqref="L24"/>
    </sheetView>
  </sheetViews>
  <sheetFormatPr defaultColWidth="8.88888888888889" defaultRowHeight="14.4"/>
  <cols>
    <col min="1" max="1" width="16.4444444444444" customWidth="1"/>
    <col min="2" max="10" width="10.7777777777778"/>
  </cols>
  <sheetData>
    <row r="1" spans="1:1">
      <c r="A1" t="s">
        <v>18</v>
      </c>
    </row>
    <row r="2" spans="1:10">
      <c r="A2" t="s">
        <v>19</v>
      </c>
      <c r="B2" s="13" t="s">
        <v>20</v>
      </c>
      <c r="C2" t="s">
        <v>11</v>
      </c>
      <c r="D2" t="s">
        <v>11</v>
      </c>
      <c r="E2" s="13" t="s">
        <v>7</v>
      </c>
      <c r="F2" t="s">
        <v>11</v>
      </c>
      <c r="G2" t="s">
        <v>11</v>
      </c>
      <c r="H2" s="13" t="s">
        <v>6</v>
      </c>
      <c r="I2" t="s">
        <v>11</v>
      </c>
      <c r="J2" t="s">
        <v>11</v>
      </c>
    </row>
    <row r="3" spans="1:10">
      <c r="A3">
        <v>0</v>
      </c>
      <c r="B3" s="27">
        <v>0</v>
      </c>
      <c r="C3" s="27">
        <v>0</v>
      </c>
      <c r="D3" s="27">
        <v>0</v>
      </c>
      <c r="E3" s="27">
        <v>0</v>
      </c>
      <c r="F3" s="27">
        <v>0</v>
      </c>
      <c r="G3" s="27">
        <v>0</v>
      </c>
      <c r="H3" s="27">
        <v>0</v>
      </c>
      <c r="I3" s="27">
        <v>0</v>
      </c>
      <c r="J3" s="27">
        <v>0</v>
      </c>
    </row>
    <row r="4" spans="1:10">
      <c r="A4">
        <v>2</v>
      </c>
      <c r="B4" s="9">
        <v>-0.046</v>
      </c>
      <c r="C4" s="9">
        <v>-0.048</v>
      </c>
      <c r="D4" s="9">
        <v>-0.05</v>
      </c>
      <c r="E4" s="9">
        <v>-0.222</v>
      </c>
      <c r="F4" s="9">
        <v>-0.232</v>
      </c>
      <c r="G4" s="9">
        <v>-0.248</v>
      </c>
      <c r="H4" s="9">
        <v>-0.166</v>
      </c>
      <c r="I4" s="9">
        <v>-0.156</v>
      </c>
      <c r="J4" s="9">
        <v>-0.166</v>
      </c>
    </row>
    <row r="5" spans="1:10">
      <c r="A5">
        <v>4</v>
      </c>
      <c r="B5" s="9">
        <v>-0.016</v>
      </c>
      <c r="C5" s="9">
        <v>-0.0173</v>
      </c>
      <c r="D5" s="9">
        <v>-0.017</v>
      </c>
      <c r="E5" s="9">
        <v>-0.323</v>
      </c>
      <c r="F5" s="9">
        <v>-0.333</v>
      </c>
      <c r="G5" s="9">
        <v>-0.343</v>
      </c>
      <c r="H5" s="9">
        <v>-0.2432</v>
      </c>
      <c r="I5" s="9">
        <v>-0.24</v>
      </c>
      <c r="J5" s="9">
        <v>-0.238</v>
      </c>
    </row>
    <row r="6" spans="1:10">
      <c r="A6">
        <v>6</v>
      </c>
      <c r="B6" s="9">
        <v>-0.007</v>
      </c>
      <c r="C6" s="9">
        <v>-0.0123</v>
      </c>
      <c r="D6" s="9">
        <v>-0.0159</v>
      </c>
      <c r="E6" s="9">
        <v>-0.425</v>
      </c>
      <c r="F6" s="9">
        <v>-0.438</v>
      </c>
      <c r="G6" s="9">
        <v>-0.45</v>
      </c>
      <c r="H6" s="9">
        <v>-0.3</v>
      </c>
      <c r="I6" s="9">
        <v>-0.291</v>
      </c>
      <c r="J6" s="9">
        <v>-0.289</v>
      </c>
    </row>
    <row r="7" spans="1:10">
      <c r="A7">
        <v>8</v>
      </c>
      <c r="B7" s="9">
        <v>-0.002</v>
      </c>
      <c r="C7" s="9">
        <v>-0.013</v>
      </c>
      <c r="D7" s="9">
        <v>-0.0026</v>
      </c>
      <c r="E7" s="9">
        <v>-0.523</v>
      </c>
      <c r="F7" s="9">
        <v>-0.503</v>
      </c>
      <c r="G7" s="9">
        <v>-0.533</v>
      </c>
      <c r="H7" s="9">
        <v>-0.357</v>
      </c>
      <c r="I7" s="9">
        <v>-0.33</v>
      </c>
      <c r="J7" s="9">
        <v>-0.349</v>
      </c>
    </row>
    <row r="8" spans="1:10">
      <c r="A8">
        <v>10</v>
      </c>
      <c r="B8" s="9">
        <v>-0.007</v>
      </c>
      <c r="C8" s="9">
        <v>-0.007</v>
      </c>
      <c r="D8" s="9">
        <v>-0.007</v>
      </c>
      <c r="E8" s="9">
        <v>-0.628</v>
      </c>
      <c r="F8" s="9">
        <v>-0.63</v>
      </c>
      <c r="G8" s="9">
        <v>-0.608</v>
      </c>
      <c r="H8" s="9">
        <v>-0.3942</v>
      </c>
      <c r="I8" s="9">
        <v>-0.377</v>
      </c>
      <c r="J8" s="9">
        <v>-0.389</v>
      </c>
    </row>
    <row r="9" spans="1:10">
      <c r="A9">
        <v>12</v>
      </c>
      <c r="B9" s="9">
        <v>-0.018</v>
      </c>
      <c r="C9" s="9">
        <v>-0.018</v>
      </c>
      <c r="D9" s="9">
        <v>-0.018</v>
      </c>
      <c r="E9" s="9">
        <v>-0.705</v>
      </c>
      <c r="F9" s="9">
        <v>-0.685</v>
      </c>
      <c r="G9" s="9">
        <v>-0.715</v>
      </c>
      <c r="H9" s="9">
        <v>-0.409</v>
      </c>
      <c r="I9" s="9">
        <v>-0.419</v>
      </c>
      <c r="J9" s="9">
        <v>-0.429</v>
      </c>
    </row>
    <row r="10" spans="1:10">
      <c r="A10">
        <v>14</v>
      </c>
      <c r="B10" s="9">
        <v>-0.029</v>
      </c>
      <c r="C10" s="9">
        <v>-0.032</v>
      </c>
      <c r="D10" s="9">
        <v>-0.027</v>
      </c>
      <c r="E10" s="9">
        <v>-0.773</v>
      </c>
      <c r="F10" s="9">
        <v>-0.763</v>
      </c>
      <c r="G10" s="9">
        <v>-0.793</v>
      </c>
      <c r="H10" s="9">
        <v>-0.438</v>
      </c>
      <c r="I10" s="9">
        <v>-0.458</v>
      </c>
      <c r="J10" s="9">
        <v>-0.454</v>
      </c>
    </row>
    <row r="11" spans="1:10">
      <c r="A11">
        <v>16</v>
      </c>
      <c r="B11" s="9">
        <v>-0.003</v>
      </c>
      <c r="C11" s="9">
        <v>-0.003</v>
      </c>
      <c r="D11" s="9">
        <v>-0.003</v>
      </c>
      <c r="E11" s="9">
        <v>-0.838</v>
      </c>
      <c r="F11" s="9">
        <v>-0.818</v>
      </c>
      <c r="G11" s="9">
        <v>-0.845</v>
      </c>
      <c r="H11" s="9">
        <v>-0.459</v>
      </c>
      <c r="I11" s="9">
        <v>-0.478</v>
      </c>
      <c r="J11" s="9">
        <v>-0.46</v>
      </c>
    </row>
    <row r="12" spans="1:10">
      <c r="A12">
        <v>18</v>
      </c>
      <c r="B12" s="9">
        <v>-0.017</v>
      </c>
      <c r="C12" s="9">
        <v>-0.017</v>
      </c>
      <c r="D12" s="9">
        <v>-0.017</v>
      </c>
      <c r="E12" s="9">
        <v>-0.889</v>
      </c>
      <c r="F12" s="9">
        <v>-0.859</v>
      </c>
      <c r="G12" s="9">
        <v>-0.879</v>
      </c>
      <c r="H12" s="9">
        <v>-0.479</v>
      </c>
      <c r="I12" s="9">
        <v>-0.501</v>
      </c>
      <c r="J12" s="9">
        <v>-0.484</v>
      </c>
    </row>
    <row r="13" spans="1:10">
      <c r="A13">
        <v>20</v>
      </c>
      <c r="B13" s="9">
        <v>-0.013</v>
      </c>
      <c r="C13" s="9">
        <v>-0.013</v>
      </c>
      <c r="D13" s="9">
        <v>-0.013</v>
      </c>
      <c r="E13" s="9">
        <v>-0.904</v>
      </c>
      <c r="F13" s="9">
        <v>-0.928</v>
      </c>
      <c r="G13" s="9">
        <v>-0.914</v>
      </c>
      <c r="H13" s="9">
        <v>-0.49</v>
      </c>
      <c r="I13" s="9">
        <v>-0.5156</v>
      </c>
      <c r="J13" s="9">
        <v>-0.4921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H2" sqref="H2"/>
    </sheetView>
  </sheetViews>
  <sheetFormatPr defaultColWidth="8.88888888888889" defaultRowHeight="14.4"/>
  <cols>
    <col min="1" max="1" width="11.3333333333333" customWidth="1"/>
    <col min="2" max="10" width="11.6666666666667"/>
  </cols>
  <sheetData>
    <row r="1" spans="1:1">
      <c r="A1" t="s">
        <v>21</v>
      </c>
    </row>
    <row r="2" spans="1:10">
      <c r="A2" t="s">
        <v>19</v>
      </c>
      <c r="B2" s="13" t="s">
        <v>20</v>
      </c>
      <c r="C2" t="s">
        <v>11</v>
      </c>
      <c r="D2" t="s">
        <v>11</v>
      </c>
      <c r="E2" s="13" t="s">
        <v>7</v>
      </c>
      <c r="F2" t="s">
        <v>11</v>
      </c>
      <c r="G2" t="s">
        <v>11</v>
      </c>
      <c r="H2" s="13" t="s">
        <v>6</v>
      </c>
      <c r="I2" t="s">
        <v>11</v>
      </c>
      <c r="J2" t="s">
        <v>11</v>
      </c>
    </row>
    <row r="3" spans="1:10">
      <c r="A3" s="22">
        <v>0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</row>
    <row r="4" spans="1:10">
      <c r="A4" s="22">
        <v>2</v>
      </c>
      <c r="B4" s="10">
        <v>-0.0076</v>
      </c>
      <c r="C4" s="10">
        <v>-0.0076</v>
      </c>
      <c r="D4" s="10">
        <v>-0.0076</v>
      </c>
      <c r="E4" s="10">
        <v>-0.1718</v>
      </c>
      <c r="F4" s="10">
        <v>-0.1618</v>
      </c>
      <c r="G4" s="10">
        <v>-0.1518</v>
      </c>
      <c r="H4" s="10">
        <v>-0.0866</v>
      </c>
      <c r="I4" s="10">
        <v>-0.0766</v>
      </c>
      <c r="J4" s="10">
        <v>-0.089</v>
      </c>
    </row>
    <row r="5" spans="1:10">
      <c r="A5" s="22">
        <v>4</v>
      </c>
      <c r="B5" s="10">
        <v>-0.0085</v>
      </c>
      <c r="C5" s="10">
        <v>-0.0085</v>
      </c>
      <c r="D5" s="10">
        <v>-0.0085</v>
      </c>
      <c r="E5" s="10">
        <v>-0.2282</v>
      </c>
      <c r="F5" s="10">
        <v>-0.2382</v>
      </c>
      <c r="G5" s="10">
        <v>-0.2432</v>
      </c>
      <c r="H5" s="10">
        <v>-0.1195</v>
      </c>
      <c r="I5" s="10">
        <v>-0.125</v>
      </c>
      <c r="J5" s="10">
        <v>-0.115</v>
      </c>
    </row>
    <row r="6" spans="1:10">
      <c r="A6" s="22">
        <v>6</v>
      </c>
      <c r="B6" s="10">
        <v>-0.0085</v>
      </c>
      <c r="C6" s="10">
        <v>-0.0085</v>
      </c>
      <c r="D6" s="10">
        <v>-0.0085</v>
      </c>
      <c r="E6" s="10">
        <v>-0.2762</v>
      </c>
      <c r="F6" s="10">
        <v>-0.2962</v>
      </c>
      <c r="G6" s="10">
        <v>-0.2662</v>
      </c>
      <c r="H6" s="10">
        <v>-0.1437</v>
      </c>
      <c r="I6" s="10">
        <v>-0.1337</v>
      </c>
      <c r="J6" s="10">
        <v>-0.1537</v>
      </c>
    </row>
    <row r="7" spans="1:10">
      <c r="A7" s="22">
        <v>8</v>
      </c>
      <c r="B7" s="10">
        <v>-0.0094</v>
      </c>
      <c r="C7" s="10">
        <v>-0.0094</v>
      </c>
      <c r="D7" s="10">
        <v>-0.0094</v>
      </c>
      <c r="E7" s="10">
        <v>-0.3217</v>
      </c>
      <c r="F7" s="10">
        <v>-0.3117</v>
      </c>
      <c r="G7" s="10">
        <v>-0.3417</v>
      </c>
      <c r="H7" s="10">
        <v>-0.1705</v>
      </c>
      <c r="I7" s="10">
        <v>-0.1805</v>
      </c>
      <c r="J7" s="10">
        <v>-0.1855</v>
      </c>
    </row>
    <row r="8" spans="1:10">
      <c r="A8" s="22">
        <v>10</v>
      </c>
      <c r="B8" s="10">
        <v>-0.0097</v>
      </c>
      <c r="C8" s="10">
        <v>-0.0097</v>
      </c>
      <c r="D8" s="10">
        <v>-0.0097</v>
      </c>
      <c r="E8" s="10">
        <v>-0.3769</v>
      </c>
      <c r="F8" s="10">
        <v>-0.3669</v>
      </c>
      <c r="G8" s="10">
        <v>-0.3869</v>
      </c>
      <c r="H8" s="10">
        <v>-0.2026</v>
      </c>
      <c r="I8" s="10">
        <v>-0.2126</v>
      </c>
      <c r="J8" s="10">
        <v>-0.207</v>
      </c>
    </row>
    <row r="9" spans="1:10">
      <c r="A9" s="22">
        <v>12</v>
      </c>
      <c r="B9" s="10">
        <v>-0.01</v>
      </c>
      <c r="C9" s="10">
        <v>-0.01</v>
      </c>
      <c r="D9" s="10">
        <v>-0.01</v>
      </c>
      <c r="E9" s="10">
        <v>-0.415</v>
      </c>
      <c r="F9" s="10">
        <v>-0.425</v>
      </c>
      <c r="G9" s="10">
        <v>-0.445</v>
      </c>
      <c r="H9" s="10">
        <v>-0.2264</v>
      </c>
      <c r="I9" s="10">
        <v>-0.2364</v>
      </c>
      <c r="J9" s="10">
        <v>-0.22</v>
      </c>
    </row>
    <row r="10" spans="1:10">
      <c r="A10" s="22">
        <v>14</v>
      </c>
      <c r="B10" s="10">
        <v>-0.0103</v>
      </c>
      <c r="C10" s="10">
        <v>-0.0103</v>
      </c>
      <c r="D10" s="10">
        <v>-0.0103</v>
      </c>
      <c r="E10" s="10">
        <v>-0.445</v>
      </c>
      <c r="F10" s="10">
        <v>-0.455</v>
      </c>
      <c r="G10" s="10">
        <v>-0.465</v>
      </c>
      <c r="H10" s="10">
        <v>-0.2465</v>
      </c>
      <c r="I10" s="10">
        <v>-0.2565</v>
      </c>
      <c r="J10" s="10">
        <v>-0.2395</v>
      </c>
    </row>
    <row r="11" spans="1:10">
      <c r="A11" s="22">
        <v>16</v>
      </c>
      <c r="B11" s="10">
        <v>-0.0112</v>
      </c>
      <c r="C11" s="10">
        <v>-0.0112</v>
      </c>
      <c r="D11" s="10">
        <v>-0.0112</v>
      </c>
      <c r="E11" s="10">
        <v>-0.4638</v>
      </c>
      <c r="F11" s="10">
        <v>-0.4738</v>
      </c>
      <c r="G11" s="10">
        <v>-0.4838</v>
      </c>
      <c r="H11" s="10">
        <v>-0.2563</v>
      </c>
      <c r="I11" s="10">
        <v>-0.2663</v>
      </c>
      <c r="J11" s="10">
        <v>-0.2603</v>
      </c>
    </row>
    <row r="12" spans="1:10">
      <c r="A12" s="22">
        <v>18</v>
      </c>
      <c r="B12" s="10">
        <v>-0.0119</v>
      </c>
      <c r="C12" s="10">
        <v>-0.0119</v>
      </c>
      <c r="D12" s="10">
        <v>-0.0119</v>
      </c>
      <c r="E12" s="10">
        <v>-0.4866</v>
      </c>
      <c r="F12" s="10">
        <v>-0.4966</v>
      </c>
      <c r="G12" s="10">
        <v>-0.5066</v>
      </c>
      <c r="H12" s="10">
        <v>-0.2662</v>
      </c>
      <c r="I12" s="10">
        <v>-0.2762</v>
      </c>
      <c r="J12" s="10">
        <v>-0.2862</v>
      </c>
    </row>
    <row r="13" spans="1:10">
      <c r="A13" s="22">
        <v>20</v>
      </c>
      <c r="B13" s="10">
        <v>-0.0119</v>
      </c>
      <c r="C13" s="10">
        <v>-0.0119</v>
      </c>
      <c r="D13" s="10">
        <v>-0.0119</v>
      </c>
      <c r="E13" s="10">
        <v>-0.4987</v>
      </c>
      <c r="F13" s="10">
        <v>-0.5087</v>
      </c>
      <c r="G13" s="10">
        <v>-0.5187</v>
      </c>
      <c r="H13" s="10">
        <v>-0.2699</v>
      </c>
      <c r="I13" s="10">
        <v>-0.2799</v>
      </c>
      <c r="J13" s="10">
        <v>-0.2899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G14" sqref="G14"/>
    </sheetView>
  </sheetViews>
  <sheetFormatPr defaultColWidth="8.88888888888889" defaultRowHeight="14.4" outlineLevelCol="2"/>
  <sheetData>
    <row r="1" spans="1:1">
      <c r="A1" t="s">
        <v>22</v>
      </c>
    </row>
    <row r="2" spans="1:3">
      <c r="A2" t="s">
        <v>6</v>
      </c>
      <c r="B2" t="s">
        <v>7</v>
      </c>
      <c r="C2" t="s">
        <v>23</v>
      </c>
    </row>
    <row r="3" spans="1:3">
      <c r="A3">
        <v>4.534</v>
      </c>
      <c r="B3">
        <v>3.042</v>
      </c>
      <c r="C3">
        <v>5.734</v>
      </c>
    </row>
    <row r="4" spans="1:3">
      <c r="A4">
        <v>4.573</v>
      </c>
      <c r="B4">
        <v>2.945</v>
      </c>
      <c r="C4">
        <v>5.773</v>
      </c>
    </row>
    <row r="5" spans="1:3">
      <c r="A5">
        <v>4.721</v>
      </c>
      <c r="B5">
        <v>2.76</v>
      </c>
      <c r="C5">
        <v>5.921</v>
      </c>
    </row>
    <row r="6" spans="1:3">
      <c r="A6">
        <v>5.031</v>
      </c>
      <c r="B6">
        <v>2.867</v>
      </c>
      <c r="C6">
        <v>5.81</v>
      </c>
    </row>
    <row r="7" spans="1:3">
      <c r="A7">
        <v>5.123</v>
      </c>
      <c r="B7">
        <v>2.67802</v>
      </c>
      <c r="C7">
        <v>6.043</v>
      </c>
    </row>
    <row r="8" spans="1:3">
      <c r="A8">
        <v>5.012</v>
      </c>
      <c r="B8">
        <v>3.112</v>
      </c>
      <c r="C8">
        <v>6.2</v>
      </c>
    </row>
    <row r="9" spans="1:3">
      <c r="A9">
        <v>4.3212</v>
      </c>
      <c r="B9">
        <v>3.12321</v>
      </c>
      <c r="C9">
        <v>6.321</v>
      </c>
    </row>
    <row r="10" spans="1:3">
      <c r="A10">
        <v>5.012</v>
      </c>
      <c r="B10">
        <v>2.753</v>
      </c>
      <c r="C10">
        <v>6.121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Figure 2G</vt:lpstr>
      <vt:lpstr>Figure 2H</vt:lpstr>
      <vt:lpstr>Figure 3C</vt:lpstr>
      <vt:lpstr>Figure 3D</vt:lpstr>
      <vt:lpstr>Figure 3F</vt:lpstr>
      <vt:lpstr>Figure 3H</vt:lpstr>
      <vt:lpstr>Figure 3I</vt:lpstr>
      <vt:lpstr>Figure 3J</vt:lpstr>
      <vt:lpstr>Figure 4D</vt:lpstr>
      <vt:lpstr>Figure 4H</vt:lpstr>
      <vt:lpstr>Figure 4I</vt:lpstr>
      <vt:lpstr>Figure 4J</vt:lpstr>
      <vt:lpstr>Figure 5E</vt:lpstr>
      <vt:lpstr>Figure 5D</vt:lpstr>
      <vt:lpstr>Figure 5K</vt:lpstr>
      <vt:lpstr>Figure 7B</vt:lpstr>
      <vt:lpstr>Figure 7C</vt:lpstr>
      <vt:lpstr>Figure 7D</vt:lpstr>
      <vt:lpstr>Figure 7E</vt:lpstr>
      <vt:lpstr>Figure 7F</vt:lpstr>
      <vt:lpstr>Figure 7H</vt:lpstr>
      <vt:lpstr>Figure 7I</vt:lpstr>
      <vt:lpstr>Figure 8A</vt:lpstr>
      <vt:lpstr>Figure 8B</vt:lpstr>
      <vt:lpstr>Figure S8A</vt:lpstr>
      <vt:lpstr>Figure S8B</vt:lpstr>
      <vt:lpstr>Figure S8C</vt:lpstr>
      <vt:lpstr>Figure S8D</vt:lpstr>
      <vt:lpstr>Figure S9B</vt:lpstr>
      <vt:lpstr>Figure S9C</vt:lpstr>
      <vt:lpstr>Figure S9D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Pengsiqi</dc:creator>
  <cp:lastModifiedBy>万物回声</cp:lastModifiedBy>
  <dcterms:created xsi:type="dcterms:W3CDTF">2023-05-12T11:15:00Z</dcterms:created>
  <dcterms:modified xsi:type="dcterms:W3CDTF">2025-02-17T14:48:50Z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DDA66ABD36F045BEAA3CC57DC87F4495_12</vt:lpwstr>
  </property>
</Properties>
</file>