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58279\Desktop\End\"/>
    </mc:Choice>
  </mc:AlternateContent>
  <xr:revisionPtr revIDLastSave="0" documentId="13_ncr:1_{38D30272-1EDD-431D-830F-B6C5B06E579B}" xr6:coauthVersionLast="47" xr6:coauthVersionMax="47" xr10:uidLastSave="{00000000-0000-0000-0000-000000000000}"/>
  <bookViews>
    <workbookView xWindow="760" yWindow="760" windowWidth="19200" windowHeight="11170" tabRatio="801" firstSheet="41" activeTab="108" xr2:uid="{00000000-000D-0000-FFFF-FFFF00000000}"/>
  </bookViews>
  <sheets>
    <sheet name="Figure 1C" sheetId="1" r:id="rId1"/>
    <sheet name="Figure 1D" sheetId="2" r:id="rId2"/>
    <sheet name="Figure 1E" sheetId="3" r:id="rId3"/>
    <sheet name="Figure 1L" sheetId="4" r:id="rId4"/>
    <sheet name="Figure 2A" sheetId="5" r:id="rId5"/>
    <sheet name="Figure 2B" sheetId="6" r:id="rId6"/>
    <sheet name="Figure 3_x0009__x0009__x0009__x0009__x0009__x0009__x0009__x0009__x0009_C" sheetId="8" r:id="rId7"/>
    <sheet name="Figure 3_x0009__x0009__x0009__x0009__x0009__x0009__x0009__x0009__x0009_D" sheetId="9" r:id="rId8"/>
    <sheet name="Figure 3E" sheetId="10" r:id="rId9"/>
    <sheet name="Figure 3F" sheetId="11" r:id="rId10"/>
    <sheet name="Figure 3H" sheetId="12" r:id="rId11"/>
    <sheet name="Figure 3I" sheetId="13" r:id="rId12"/>
    <sheet name="Figure 3J" sheetId="14" r:id="rId13"/>
    <sheet name="Figure 4B" sheetId="15" r:id="rId14"/>
    <sheet name="Figure 4D" sheetId="16" r:id="rId15"/>
    <sheet name="Figure 4E" sheetId="17" r:id="rId16"/>
    <sheet name="Figure 4I" sheetId="18" r:id="rId17"/>
    <sheet name="Figure 5A" sheetId="19" r:id="rId18"/>
    <sheet name="Figure 5B" sheetId="20" r:id="rId19"/>
    <sheet name="Figure 6A" sheetId="21" r:id="rId20"/>
    <sheet name="Figure 6B" sheetId="22" r:id="rId21"/>
    <sheet name="Figure 6C" sheetId="23" r:id="rId22"/>
    <sheet name="Figure 6D" sheetId="24" r:id="rId23"/>
    <sheet name="Figure 6E" sheetId="25" r:id="rId24"/>
    <sheet name="Figure 6F" sheetId="26" r:id="rId25"/>
    <sheet name="Figure 6G" sheetId="27" r:id="rId26"/>
    <sheet name="Figure 6H" sheetId="28" r:id="rId27"/>
    <sheet name="Figure 6I" sheetId="29" r:id="rId28"/>
    <sheet name="Figure 6J" sheetId="30" r:id="rId29"/>
    <sheet name="Figure 6K" sheetId="31" r:id="rId30"/>
    <sheet name="Figure 6L" sheetId="32" r:id="rId31"/>
    <sheet name="Figure 7B" sheetId="33" r:id="rId32"/>
    <sheet name="Figure 7D" sheetId="34" r:id="rId33"/>
    <sheet name="Figure 7E" sheetId="35" r:id="rId34"/>
    <sheet name="Figure 7G" sheetId="36" r:id="rId35"/>
    <sheet name="Figure 7I" sheetId="37" r:id="rId36"/>
    <sheet name="Figure 7J" sheetId="38" r:id="rId37"/>
    <sheet name="Figure 7L" sheetId="39" r:id="rId38"/>
    <sheet name="Figure 7N" sheetId="40" r:id="rId39"/>
    <sheet name="Figure 7O" sheetId="41" r:id="rId40"/>
    <sheet name="Figure 7Q" sheetId="42" r:id="rId41"/>
    <sheet name="Figure 7S" sheetId="43" r:id="rId42"/>
    <sheet name="Figure 7T" sheetId="44" r:id="rId43"/>
    <sheet name="Figure 8A" sheetId="45" r:id="rId44"/>
    <sheet name="Figure 8B" sheetId="46" r:id="rId45"/>
    <sheet name="Figure 8E" sheetId="47" r:id="rId46"/>
    <sheet name="Figure 8F" sheetId="48" r:id="rId47"/>
    <sheet name="Figure 8G" sheetId="49" r:id="rId48"/>
    <sheet name="Figure 8H" sheetId="50" r:id="rId49"/>
    <sheet name="Figure 8I" sheetId="51" r:id="rId50"/>
    <sheet name="Figure 8J" sheetId="52" r:id="rId51"/>
    <sheet name="Figure 8K" sheetId="53" r:id="rId52"/>
    <sheet name="Figure 8L" sheetId="54" r:id="rId53"/>
    <sheet name="Figure 8M" sheetId="55" r:id="rId54"/>
    <sheet name="Figure 8N" sheetId="56" r:id="rId55"/>
    <sheet name="SFigure 1B" sheetId="57" r:id="rId56"/>
    <sheet name="SFigure 1C" sheetId="58" r:id="rId57"/>
    <sheet name="SFigure 1D" sheetId="59" r:id="rId58"/>
    <sheet name="SFigure 1E-G" sheetId="136" r:id="rId59"/>
    <sheet name="SFigure 1L" sheetId="60" r:id="rId60"/>
    <sheet name="SFigure 1M" sheetId="116" r:id="rId61"/>
    <sheet name="SFigure 1N" sheetId="120" r:id="rId62"/>
    <sheet name="SFigure 1O" sheetId="121" r:id="rId63"/>
    <sheet name="SFigure 2A" sheetId="61" r:id="rId64"/>
    <sheet name="SFigure 2B" sheetId="62" r:id="rId65"/>
    <sheet name="SFigure 2C" sheetId="63" r:id="rId66"/>
    <sheet name="SFigure 2D" sheetId="64" r:id="rId67"/>
    <sheet name="SFigure 2E" sheetId="65" r:id="rId68"/>
    <sheet name="SFigure 2F" sheetId="66" r:id="rId69"/>
    <sheet name="SFigure 2H" sheetId="131" r:id="rId70"/>
    <sheet name="SFigure 3A" sheetId="67" r:id="rId71"/>
    <sheet name="SFigure 3B" sheetId="68" r:id="rId72"/>
    <sheet name="SFigure 3C" sheetId="69" r:id="rId73"/>
    <sheet name="SFigure 3D" sheetId="70" r:id="rId74"/>
    <sheet name="SFigure 3E" sheetId="71" r:id="rId75"/>
    <sheet name="SFigure 3F" sheetId="72" r:id="rId76"/>
    <sheet name="SFigure 3G" sheetId="73" r:id="rId77"/>
    <sheet name="SFigure 4A" sheetId="74" r:id="rId78"/>
    <sheet name="SFigure 4B" sheetId="75" r:id="rId79"/>
    <sheet name="SFigure 4C" sheetId="76" r:id="rId80"/>
    <sheet name="SFigure 4D" sheetId="77" r:id="rId81"/>
    <sheet name="SFigure 4E" sheetId="78" r:id="rId82"/>
    <sheet name="SFigure 4F" sheetId="79" r:id="rId83"/>
    <sheet name="SFigure 4G" sheetId="80" r:id="rId84"/>
    <sheet name="SFigure 4H" sheetId="81" r:id="rId85"/>
    <sheet name="SFigure 4I" sheetId="82" r:id="rId86"/>
    <sheet name="SFigure 4J" sheetId="83" r:id="rId87"/>
    <sheet name="SFigure 4L" sheetId="84" r:id="rId88"/>
    <sheet name="SFigure 4M" sheetId="85" r:id="rId89"/>
    <sheet name="SFigure 5A" sheetId="86" r:id="rId90"/>
    <sheet name="SFigure 5B" sheetId="87" r:id="rId91"/>
    <sheet name="SFigure 5C" sheetId="88" r:id="rId92"/>
    <sheet name="SFigure 6D-F" sheetId="117" r:id="rId93"/>
    <sheet name="SFigure 6H" sheetId="89" r:id="rId94"/>
    <sheet name="SFigure 6J" sheetId="90" r:id="rId95"/>
    <sheet name="SFigure 7C" sheetId="91" r:id="rId96"/>
    <sheet name="SFigure 7D" sheetId="92" r:id="rId97"/>
    <sheet name="SFigure 7E" sheetId="93" r:id="rId98"/>
    <sheet name="SFigure 7F" sheetId="94" r:id="rId99"/>
    <sheet name="SFigure 7G" sheetId="95" r:id="rId100"/>
    <sheet name="SFigure 7H" sheetId="96" r:id="rId101"/>
    <sheet name="SFigure 7I" sheetId="97" r:id="rId102"/>
    <sheet name="SFigure 7J" sheetId="130" r:id="rId103"/>
    <sheet name="SFigure 8A" sheetId="98" r:id="rId104"/>
    <sheet name="SFigure 8B" sheetId="99" r:id="rId105"/>
    <sheet name="SFigure 8C" sheetId="100" r:id="rId106"/>
    <sheet name="SFigure 8F" sheetId="101" r:id="rId107"/>
    <sheet name="SFigure 8G" sheetId="102" r:id="rId108"/>
    <sheet name="SFigure 9A" sheetId="103" r:id="rId109"/>
    <sheet name="SFigure 9C" sheetId="104" r:id="rId110"/>
    <sheet name="SFigure 9E" sheetId="105" r:id="rId111"/>
    <sheet name="SFigure 10A" sheetId="106" r:id="rId112"/>
    <sheet name="SFigure 10B" sheetId="107" r:id="rId113"/>
    <sheet name="SFigure 10C" sheetId="108" r:id="rId114"/>
    <sheet name="SFigure 10E" sheetId="109" r:id="rId115"/>
    <sheet name="SFigure 10F" sheetId="110" r:id="rId116"/>
    <sheet name="SFigure 11A-I" sheetId="114" r:id="rId117"/>
    <sheet name="SFigure 12B-D" sheetId="115" r:id="rId118"/>
    <sheet name="SFigure 12E" sheetId="134" r:id="rId119"/>
    <sheet name="SFigure 12F" sheetId="135" r:id="rId120"/>
    <sheet name="SFigure 12G" sheetId="128" r:id="rId121"/>
    <sheet name="SFigure 12H" sheetId="129" r:id="rId122"/>
    <sheet name="SFigure 12I" sheetId="137" r:id="rId123"/>
    <sheet name="SFigure 12J" sheetId="138" r:id="rId124"/>
    <sheet name="SFigure 13B" sheetId="126" r:id="rId125"/>
    <sheet name="SFigure 13D-F" sheetId="127" r:id="rId126"/>
    <sheet name="SFigure 14A" sheetId="122" r:id="rId127"/>
    <sheet name="SFigure 14B" sheetId="123" r:id="rId128"/>
    <sheet name="SFigure 14C" sheetId="124" r:id="rId129"/>
    <sheet name="SFigure 14D" sheetId="125" r:id="rId130"/>
    <sheet name="SFigure 15C" sheetId="112" r:id="rId131"/>
    <sheet name="SFigure 15E" sheetId="113" r:id="rId13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2" l="1"/>
  <c r="F19" i="12"/>
  <c r="E19" i="12"/>
  <c r="G18" i="12"/>
  <c r="F18" i="12"/>
  <c r="E18" i="12"/>
  <c r="D14" i="12"/>
  <c r="C14" i="12"/>
  <c r="B14" i="12"/>
  <c r="C13" i="12"/>
  <c r="B13" i="12"/>
  <c r="G14" i="12"/>
  <c r="F14" i="12"/>
  <c r="E14" i="12"/>
  <c r="G13" i="12"/>
  <c r="F13" i="12"/>
  <c r="E13" i="12"/>
  <c r="D9" i="12"/>
  <c r="C9" i="12"/>
  <c r="B9" i="12"/>
  <c r="D8" i="12"/>
  <c r="C8" i="12"/>
  <c r="B8" i="12"/>
  <c r="G9" i="12"/>
  <c r="F9" i="12"/>
  <c r="E9" i="12"/>
  <c r="G8" i="12"/>
  <c r="F8" i="12"/>
  <c r="E8" i="12"/>
</calcChain>
</file>

<file path=xl/sharedStrings.xml><?xml version="1.0" encoding="utf-8"?>
<sst xmlns="http://schemas.openxmlformats.org/spreadsheetml/2006/main" count="1437" uniqueCount="352">
  <si>
    <t>Mock</t>
  </si>
  <si>
    <t>AOA</t>
  </si>
  <si>
    <t>HT-DNA</t>
  </si>
  <si>
    <t>HT-DNA+AOA</t>
  </si>
  <si>
    <t>IFNb</t>
    <phoneticPr fontId="2" type="noConversion"/>
  </si>
  <si>
    <t>CXCL10</t>
    <phoneticPr fontId="2" type="noConversion"/>
  </si>
  <si>
    <t>DMXAA</t>
  </si>
  <si>
    <t>DMXAA+AOA</t>
  </si>
  <si>
    <t>Ccl5</t>
    <phoneticPr fontId="2" type="noConversion"/>
  </si>
  <si>
    <t>Cxcl10</t>
    <phoneticPr fontId="2" type="noConversion"/>
  </si>
  <si>
    <t>cGAMP</t>
  </si>
  <si>
    <t>cGAMP+AOA</t>
  </si>
  <si>
    <t>hrs</t>
    <phoneticPr fontId="2" type="noConversion"/>
  </si>
  <si>
    <t>Ifnb</t>
    <phoneticPr fontId="2" type="noConversion"/>
  </si>
  <si>
    <t>Mean</t>
    <phoneticPr fontId="2" type="noConversion"/>
  </si>
  <si>
    <t>SEM</t>
    <phoneticPr fontId="2" type="noConversion"/>
  </si>
  <si>
    <t>N</t>
    <phoneticPr fontId="2" type="noConversion"/>
  </si>
  <si>
    <t>siNC</t>
  </si>
  <si>
    <t>siGOT2+GPT2</t>
  </si>
  <si>
    <t>Creatine</t>
  </si>
  <si>
    <t>Leucine-isoleucine</t>
  </si>
  <si>
    <t>Glutamine</t>
  </si>
  <si>
    <t>Histidine</t>
  </si>
  <si>
    <t>glutamate</t>
  </si>
  <si>
    <t>Citrate-isocitrate</t>
  </si>
  <si>
    <t>Alanine</t>
  </si>
  <si>
    <t>Taurine</t>
  </si>
  <si>
    <t>Threonine</t>
  </si>
  <si>
    <t>Methionine</t>
  </si>
  <si>
    <t>Tryptophan</t>
  </si>
  <si>
    <t>Serine</t>
  </si>
  <si>
    <t>α-ketoglutarate</t>
  </si>
  <si>
    <t>Tyrosine</t>
  </si>
  <si>
    <t>Malate</t>
  </si>
  <si>
    <t>Adenine</t>
  </si>
  <si>
    <t>Adenosine</t>
  </si>
  <si>
    <t>Lactate</t>
  </si>
  <si>
    <t>Nicotinamide</t>
  </si>
  <si>
    <t>Creatinine</t>
  </si>
  <si>
    <t>Fumarate</t>
  </si>
  <si>
    <t>Valine</t>
  </si>
  <si>
    <t>Citrulline</t>
  </si>
  <si>
    <t>Lysine</t>
  </si>
  <si>
    <t>Purine</t>
  </si>
  <si>
    <t>Cytosine</t>
  </si>
  <si>
    <t>Aspartate</t>
  </si>
  <si>
    <t>Asparagine</t>
  </si>
  <si>
    <t>N-carbamoyl-L.aspartate</t>
  </si>
  <si>
    <t>Succinate</t>
  </si>
  <si>
    <t>Arginine</t>
  </si>
  <si>
    <t>Cysteine</t>
  </si>
  <si>
    <t>Guanine</t>
  </si>
  <si>
    <t>Arginino-succinate</t>
  </si>
  <si>
    <t>Ornithine</t>
  </si>
  <si>
    <t>Uric acid</t>
  </si>
  <si>
    <t>Xanthine</t>
  </si>
  <si>
    <t>AOA+Asp</t>
  </si>
  <si>
    <t>HT-DNA+AOA+Asp</t>
  </si>
  <si>
    <t>Ala</t>
  </si>
  <si>
    <t>Ser</t>
  </si>
  <si>
    <t>Pro</t>
  </si>
  <si>
    <t>Thr</t>
  </si>
  <si>
    <t>Asn</t>
  </si>
  <si>
    <t>Asp</t>
  </si>
  <si>
    <t>Glu</t>
  </si>
  <si>
    <t>His</t>
  </si>
  <si>
    <t>Arg</t>
  </si>
  <si>
    <t>Gln</t>
  </si>
  <si>
    <t>Citrate</t>
  </si>
  <si>
    <t>α-KG</t>
  </si>
  <si>
    <t>pyruvate</t>
  </si>
  <si>
    <t>Inosine</t>
  </si>
  <si>
    <t>Glutathione</t>
  </si>
  <si>
    <t>Cyclic ADP-ribose</t>
  </si>
  <si>
    <t>NAD</t>
  </si>
  <si>
    <t>NADP</t>
  </si>
  <si>
    <t>Argininosuccinicacid</t>
  </si>
  <si>
    <t>CTRL</t>
  </si>
  <si>
    <t>CTRL</t>
    <phoneticPr fontId="2" type="noConversion"/>
  </si>
  <si>
    <t>13C-Asp(6hr)</t>
    <phoneticPr fontId="2" type="noConversion"/>
  </si>
  <si>
    <t>AOA+13C-Asp(6hr)</t>
    <phoneticPr fontId="2" type="noConversion"/>
  </si>
  <si>
    <t>M+0</t>
  </si>
  <si>
    <t>M+1</t>
  </si>
  <si>
    <t>M+2</t>
  </si>
  <si>
    <t>M+3</t>
  </si>
  <si>
    <t>M+4</t>
  </si>
  <si>
    <t>Ccl5</t>
  </si>
  <si>
    <t>Cxcl10</t>
  </si>
  <si>
    <t>Isg15</t>
  </si>
  <si>
    <t>Relative level of N-carbamoyl-aspartate</t>
    <phoneticPr fontId="2" type="noConversion"/>
  </si>
  <si>
    <t>Aspartate</t>
    <phoneticPr fontId="2" type="noConversion"/>
  </si>
  <si>
    <t>dTMP</t>
  </si>
  <si>
    <t>dATP</t>
  </si>
  <si>
    <t>UMP</t>
  </si>
  <si>
    <t>UDP</t>
    <phoneticPr fontId="2" type="noConversion"/>
  </si>
  <si>
    <t>UTP</t>
    <phoneticPr fontId="2" type="noConversion"/>
  </si>
  <si>
    <t>CMP</t>
  </si>
  <si>
    <t>CTP</t>
    <phoneticPr fontId="2" type="noConversion"/>
  </si>
  <si>
    <t>AMP</t>
  </si>
  <si>
    <t>ADP</t>
  </si>
  <si>
    <t>ATP</t>
  </si>
  <si>
    <t>GMP</t>
  </si>
  <si>
    <t>dGTP</t>
  </si>
  <si>
    <t>dCTP</t>
  </si>
  <si>
    <t>UDP</t>
  </si>
  <si>
    <t>UTP</t>
  </si>
  <si>
    <t>CDP</t>
  </si>
  <si>
    <t>CTP</t>
  </si>
  <si>
    <t>GTP</t>
  </si>
  <si>
    <t>GDP</t>
  </si>
  <si>
    <t>TTP</t>
  </si>
  <si>
    <t xml:space="preserve">IMP </t>
  </si>
  <si>
    <t>Asp</t>
    <phoneticPr fontId="2" type="noConversion"/>
  </si>
  <si>
    <t>Mock-1</t>
    <phoneticPr fontId="2" type="noConversion"/>
  </si>
  <si>
    <t>Mock-2</t>
    <phoneticPr fontId="2" type="noConversion"/>
  </si>
  <si>
    <t>Mock-3</t>
    <phoneticPr fontId="2" type="noConversion"/>
  </si>
  <si>
    <t>HT-DNA-1</t>
    <phoneticPr fontId="2" type="noConversion"/>
  </si>
  <si>
    <t>HT-DNA-2</t>
  </si>
  <si>
    <t>HT-DNA-3</t>
  </si>
  <si>
    <t>HT-DNA+AOA-1</t>
    <phoneticPr fontId="2" type="noConversion"/>
  </si>
  <si>
    <t>HT-DNA+AOA-2</t>
  </si>
  <si>
    <t>HT-DNA+AOA-3</t>
  </si>
  <si>
    <t>HT-DNA+AOA+Asp-1</t>
    <phoneticPr fontId="2" type="noConversion"/>
  </si>
  <si>
    <t>HT-DNA+AOA+Asp-2</t>
  </si>
  <si>
    <t>HT-DNA+AOA+Asp-3</t>
  </si>
  <si>
    <r>
      <t>HT-DNA+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C4-Asp</t>
    </r>
  </si>
  <si>
    <r>
      <t>HT-DNA+AOA+</t>
    </r>
    <r>
      <rPr>
        <vertAlign val="superscript"/>
        <sz val="10"/>
        <rFont val="Arial"/>
        <family val="2"/>
      </rPr>
      <t>13</t>
    </r>
    <r>
      <rPr>
        <sz val="10"/>
        <rFont val="Arial"/>
        <family val="2"/>
      </rPr>
      <t>C4-Asp</t>
    </r>
  </si>
  <si>
    <t>UMP</t>
    <phoneticPr fontId="2" type="noConversion"/>
  </si>
  <si>
    <t>Mock-2</t>
  </si>
  <si>
    <t>Mock-3</t>
  </si>
  <si>
    <t>AOA-1</t>
    <phoneticPr fontId="2" type="noConversion"/>
  </si>
  <si>
    <t>AOA-2</t>
  </si>
  <si>
    <t>AOA-3</t>
  </si>
  <si>
    <t>AOA+Asp-1</t>
    <phoneticPr fontId="2" type="noConversion"/>
  </si>
  <si>
    <t>AOA+Asp-2</t>
  </si>
  <si>
    <t>AOA+Asp-3</t>
  </si>
  <si>
    <r>
      <t>sh</t>
    </r>
    <r>
      <rPr>
        <b/>
        <i/>
        <sz val="11"/>
        <color theme="1"/>
        <rFont val="Arial"/>
        <family val="2"/>
      </rPr>
      <t>Cad</t>
    </r>
    <r>
      <rPr>
        <b/>
        <sz val="11"/>
        <color theme="1"/>
        <rFont val="Arial"/>
        <family val="2"/>
      </rPr>
      <t>+HT-DNA</t>
    </r>
    <phoneticPr fontId="2" type="noConversion"/>
  </si>
  <si>
    <t>shScr</t>
  </si>
  <si>
    <t>shCAD-#1</t>
  </si>
  <si>
    <t>shCAD-#2</t>
  </si>
  <si>
    <t>Isg15</t>
    <phoneticPr fontId="2" type="noConversion"/>
  </si>
  <si>
    <t>shCad-#1</t>
  </si>
  <si>
    <t>shCad-#2</t>
  </si>
  <si>
    <t>Ifit3</t>
    <phoneticPr fontId="2" type="noConversion"/>
  </si>
  <si>
    <t>Ifi47</t>
    <phoneticPr fontId="2" type="noConversion"/>
  </si>
  <si>
    <t>Mock</t>
    <phoneticPr fontId="2" type="noConversion"/>
  </si>
  <si>
    <t>Neil1</t>
  </si>
  <si>
    <t>Pnkp</t>
  </si>
  <si>
    <t>Lig3</t>
  </si>
  <si>
    <t>Nthl1</t>
  </si>
  <si>
    <t>Ybx1</t>
  </si>
  <si>
    <t>Exog</t>
  </si>
  <si>
    <t>Mutyh</t>
  </si>
  <si>
    <t>Tfam</t>
  </si>
  <si>
    <t>Polg</t>
  </si>
  <si>
    <t>Mgmt</t>
  </si>
  <si>
    <t>Tdp1</t>
  </si>
  <si>
    <t>Aptx</t>
  </si>
  <si>
    <t>Parp1</t>
  </si>
  <si>
    <t>Rad51</t>
  </si>
  <si>
    <t>Xrcc3</t>
  </si>
  <si>
    <t>Brca1</t>
  </si>
  <si>
    <t>mtDSBs</t>
  </si>
  <si>
    <t>nDSBs</t>
  </si>
  <si>
    <t>Reads ratio (%)</t>
    <phoneticPr fontId="2" type="noConversion"/>
  </si>
  <si>
    <t>mt-Dloop-1</t>
  </si>
  <si>
    <t>mt-Dloop-2</t>
  </si>
  <si>
    <t>mt-Dloop-3</t>
  </si>
  <si>
    <t>mt-Cytb</t>
  </si>
  <si>
    <t>ND1</t>
  </si>
  <si>
    <t>ND4</t>
  </si>
  <si>
    <t>shctrl</t>
  </si>
  <si>
    <t>shRIPK1</t>
  </si>
  <si>
    <t>shRIPK3</t>
  </si>
  <si>
    <t>Ifit1</t>
    <phoneticPr fontId="2" type="noConversion"/>
  </si>
  <si>
    <t>Usp18</t>
    <phoneticPr fontId="2" type="noConversion"/>
  </si>
  <si>
    <t>shCtrl</t>
  </si>
  <si>
    <r>
      <t>sh</t>
    </r>
    <r>
      <rPr>
        <b/>
        <i/>
        <sz val="10"/>
        <rFont val="Arial"/>
        <family val="2"/>
      </rPr>
      <t>Ripk1</t>
    </r>
  </si>
  <si>
    <r>
      <t>sh</t>
    </r>
    <r>
      <rPr>
        <b/>
        <sz val="10"/>
        <rFont val="Arial"/>
        <family val="2"/>
      </rPr>
      <t>Ripk3</t>
    </r>
  </si>
  <si>
    <r>
      <t>sh</t>
    </r>
    <r>
      <rPr>
        <b/>
        <i/>
        <sz val="10"/>
        <rFont val="Arial"/>
        <family val="2"/>
      </rPr>
      <t>Ripk3</t>
    </r>
  </si>
  <si>
    <t>Ifi44</t>
    <phoneticPr fontId="2" type="noConversion"/>
  </si>
  <si>
    <t>Days after tumor inoculation</t>
  </si>
  <si>
    <t>3μg cGAMP+AOA</t>
  </si>
  <si>
    <t>cGAMP+AOA+Asp</t>
  </si>
  <si>
    <t>CRISPR-Ctrl-cGAMP</t>
  </si>
  <si>
    <t>CRISPR-Ctrl-cGAMP+AOA</t>
  </si>
  <si>
    <t>cGAS-KO-cGAMP</t>
  </si>
  <si>
    <r>
      <t>cGAS-KO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>cGAMP+AOA</t>
    </r>
  </si>
  <si>
    <t>ZBP1-KO-cGAMP</t>
  </si>
  <si>
    <r>
      <t>ZBP1-KO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>cGAMP+AOA</t>
    </r>
  </si>
  <si>
    <r>
      <t>ZBP1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>cGAMP+AOA</t>
    </r>
  </si>
  <si>
    <t>shScr-cGAMP</t>
  </si>
  <si>
    <t>shScr-cGAMP+AOA</t>
  </si>
  <si>
    <r>
      <t>sh</t>
    </r>
    <r>
      <rPr>
        <i/>
        <sz val="10"/>
        <rFont val="Arial"/>
        <family val="2"/>
      </rPr>
      <t>Ripk1</t>
    </r>
    <r>
      <rPr>
        <sz val="10"/>
        <rFont val="Arial"/>
        <family val="2"/>
      </rPr>
      <t>+sh</t>
    </r>
    <r>
      <rPr>
        <i/>
        <sz val="10"/>
        <rFont val="Arial"/>
        <family val="2"/>
      </rPr>
      <t>Ripk3</t>
    </r>
    <r>
      <rPr>
        <sz val="10"/>
        <rFont val="Arial"/>
        <family val="2"/>
      </rPr>
      <t>-cGAMP</t>
    </r>
  </si>
  <si>
    <r>
      <t>sh</t>
    </r>
    <r>
      <rPr>
        <i/>
        <sz val="10"/>
        <rFont val="Arial"/>
        <family val="2"/>
      </rPr>
      <t>Ripk1</t>
    </r>
    <r>
      <rPr>
        <sz val="10"/>
        <rFont val="Arial"/>
        <family val="2"/>
      </rPr>
      <t>+sh</t>
    </r>
    <r>
      <rPr>
        <i/>
        <sz val="10"/>
        <rFont val="Arial"/>
        <family val="2"/>
      </rPr>
      <t>Ripk3-</t>
    </r>
    <r>
      <rPr>
        <sz val="10"/>
        <rFont val="Arial"/>
        <family val="2"/>
      </rPr>
      <t>cGAMP+AOA</t>
    </r>
  </si>
  <si>
    <r>
      <t>sh</t>
    </r>
    <r>
      <rPr>
        <b/>
        <i/>
        <sz val="10"/>
        <rFont val="Arial"/>
        <family val="2"/>
      </rPr>
      <t>Ripk1</t>
    </r>
    <r>
      <rPr>
        <sz val="10"/>
        <rFont val="Arial"/>
        <family val="2"/>
      </rPr>
      <t>+sh</t>
    </r>
    <r>
      <rPr>
        <b/>
        <i/>
        <sz val="10"/>
        <rFont val="Arial"/>
        <family val="2"/>
      </rPr>
      <t>Ripk3</t>
    </r>
    <r>
      <rPr>
        <sz val="10"/>
        <rFont val="Arial"/>
        <family val="2"/>
      </rPr>
      <t>-cGAMP</t>
    </r>
  </si>
  <si>
    <r>
      <t>sh</t>
    </r>
    <r>
      <rPr>
        <b/>
        <i/>
        <sz val="10"/>
        <rFont val="Arial"/>
        <family val="2"/>
      </rPr>
      <t>Ripk1</t>
    </r>
    <r>
      <rPr>
        <sz val="10"/>
        <rFont val="Arial"/>
        <family val="2"/>
      </rPr>
      <t>+sh</t>
    </r>
    <r>
      <rPr>
        <b/>
        <i/>
        <sz val="10"/>
        <rFont val="Arial"/>
        <family val="2"/>
      </rPr>
      <t>Ripk3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>cGAMP+AOA</t>
    </r>
  </si>
  <si>
    <r>
      <t>sh</t>
    </r>
    <r>
      <rPr>
        <i/>
        <sz val="10"/>
        <rFont val="Arial"/>
        <family val="2"/>
      </rPr>
      <t>Got2</t>
    </r>
    <r>
      <rPr>
        <sz val="10"/>
        <rFont val="Arial"/>
        <family val="2"/>
      </rPr>
      <t>+sh</t>
    </r>
    <r>
      <rPr>
        <i/>
        <sz val="10"/>
        <rFont val="Arial"/>
        <family val="2"/>
      </rPr>
      <t>Gpt2</t>
    </r>
    <r>
      <rPr>
        <sz val="10"/>
        <rFont val="Arial"/>
        <family val="2"/>
      </rPr>
      <t>-cGAMP</t>
    </r>
  </si>
  <si>
    <r>
      <t>sh</t>
    </r>
    <r>
      <rPr>
        <i/>
        <sz val="10"/>
        <rFont val="Arial"/>
        <family val="2"/>
      </rPr>
      <t>Got2</t>
    </r>
    <r>
      <rPr>
        <sz val="10"/>
        <rFont val="Arial"/>
        <family val="2"/>
      </rPr>
      <t>+sh</t>
    </r>
    <r>
      <rPr>
        <i/>
        <sz val="10"/>
        <rFont val="Arial"/>
        <family val="2"/>
      </rPr>
      <t>Gpt2-</t>
    </r>
    <r>
      <rPr>
        <sz val="10"/>
        <rFont val="Arial"/>
        <family val="2"/>
      </rPr>
      <t>cGAMP+AOA</t>
    </r>
  </si>
  <si>
    <r>
      <t>sh</t>
    </r>
    <r>
      <rPr>
        <b/>
        <i/>
        <sz val="10"/>
        <rFont val="Arial"/>
        <family val="2"/>
      </rPr>
      <t>Got2</t>
    </r>
    <r>
      <rPr>
        <sz val="10"/>
        <rFont val="Arial"/>
        <family val="2"/>
      </rPr>
      <t>+sh</t>
    </r>
    <r>
      <rPr>
        <b/>
        <i/>
        <sz val="10"/>
        <rFont val="Arial"/>
        <family val="2"/>
      </rPr>
      <t>Gpt2</t>
    </r>
    <r>
      <rPr>
        <sz val="10"/>
        <rFont val="Arial"/>
        <family val="2"/>
      </rPr>
      <t>-cGAMP</t>
    </r>
  </si>
  <si>
    <r>
      <t>sh</t>
    </r>
    <r>
      <rPr>
        <b/>
        <i/>
        <sz val="10"/>
        <rFont val="Arial"/>
        <family val="2"/>
      </rPr>
      <t>Got2</t>
    </r>
    <r>
      <rPr>
        <sz val="10"/>
        <rFont val="Arial"/>
        <family val="2"/>
      </rPr>
      <t>+sh</t>
    </r>
    <r>
      <rPr>
        <b/>
        <i/>
        <sz val="10"/>
        <rFont val="Arial"/>
        <family val="2"/>
      </rPr>
      <t>Gpt2</t>
    </r>
    <r>
      <rPr>
        <i/>
        <sz val="10"/>
        <rFont val="Arial"/>
        <family val="2"/>
      </rPr>
      <t>-</t>
    </r>
    <r>
      <rPr>
        <sz val="10"/>
        <rFont val="Arial"/>
        <family val="2"/>
      </rPr>
      <t>cGAMP+AOA</t>
    </r>
  </si>
  <si>
    <r>
      <t xml:space="preserve">GEM </t>
    </r>
    <r>
      <rPr>
        <b/>
        <sz val="10"/>
        <rFont val="Arial"/>
        <family val="2"/>
      </rPr>
      <t>(5</t>
    </r>
    <r>
      <rPr>
        <sz val="10"/>
        <rFont val="Arial"/>
        <family val="2"/>
      </rPr>
      <t>μM</t>
    </r>
    <r>
      <rPr>
        <b/>
        <sz val="10"/>
        <rFont val="Arial"/>
        <family val="2"/>
      </rPr>
      <t>)</t>
    </r>
  </si>
  <si>
    <r>
      <t xml:space="preserve">GEM </t>
    </r>
    <r>
      <rPr>
        <b/>
        <sz val="10"/>
        <rFont val="Arial"/>
        <family val="2"/>
      </rPr>
      <t>(10</t>
    </r>
    <r>
      <rPr>
        <sz val="10"/>
        <rFont val="Arial"/>
        <family val="2"/>
      </rPr>
      <t>μM</t>
    </r>
    <r>
      <rPr>
        <b/>
        <sz val="10"/>
        <rFont val="Arial"/>
        <family val="2"/>
      </rPr>
      <t>)</t>
    </r>
  </si>
  <si>
    <r>
      <t xml:space="preserve">Oxa </t>
    </r>
    <r>
      <rPr>
        <b/>
        <sz val="10"/>
        <rFont val="Arial"/>
        <family val="2"/>
      </rPr>
      <t>(50</t>
    </r>
    <r>
      <rPr>
        <sz val="10"/>
        <rFont val="Arial"/>
        <family val="2"/>
      </rPr>
      <t>μM</t>
    </r>
    <r>
      <rPr>
        <b/>
        <sz val="10"/>
        <rFont val="Arial"/>
        <family val="2"/>
      </rPr>
      <t>)</t>
    </r>
  </si>
  <si>
    <r>
      <t xml:space="preserve">Oxa </t>
    </r>
    <r>
      <rPr>
        <b/>
        <sz val="10"/>
        <rFont val="Arial"/>
        <family val="2"/>
      </rPr>
      <t>(100</t>
    </r>
    <r>
      <rPr>
        <sz val="10"/>
        <rFont val="Arial"/>
        <family val="2"/>
      </rPr>
      <t>μM</t>
    </r>
    <r>
      <rPr>
        <b/>
        <sz val="10"/>
        <rFont val="Arial"/>
        <family val="2"/>
      </rPr>
      <t>)</t>
    </r>
  </si>
  <si>
    <t>GEM</t>
  </si>
  <si>
    <t>GEM+AOA</t>
  </si>
  <si>
    <t>Oxa</t>
  </si>
  <si>
    <t>Oxa+AOA</t>
  </si>
  <si>
    <t>Gemcitabine</t>
  </si>
  <si>
    <t>Gemcitabine+AOA</t>
  </si>
  <si>
    <t>Oxaliplatin</t>
  </si>
  <si>
    <t>Oxaliplatin+AOA</t>
  </si>
  <si>
    <t xml:space="preserve">Days </t>
  </si>
  <si>
    <t>OXP</t>
  </si>
  <si>
    <t>OXP+ AOA</t>
    <phoneticPr fontId="2" type="noConversion"/>
  </si>
  <si>
    <t>Ifnβ</t>
  </si>
  <si>
    <t xml:space="preserve">IFNβ
</t>
  </si>
  <si>
    <t>ifit1</t>
  </si>
  <si>
    <t>Scr</t>
  </si>
  <si>
    <t>cGAS</t>
  </si>
  <si>
    <t>Sting</t>
  </si>
  <si>
    <t>Irf3</t>
  </si>
  <si>
    <t>siGOT1</t>
  </si>
  <si>
    <t>GOT1</t>
  </si>
  <si>
    <t>siGOT2</t>
  </si>
  <si>
    <t>GOT2</t>
  </si>
  <si>
    <r>
      <t>si</t>
    </r>
    <r>
      <rPr>
        <b/>
        <i/>
        <sz val="10"/>
        <rFont val="Arial"/>
        <family val="2"/>
      </rPr>
      <t>NC</t>
    </r>
  </si>
  <si>
    <r>
      <t>si</t>
    </r>
    <r>
      <rPr>
        <b/>
        <i/>
        <sz val="10"/>
        <rFont val="Arial"/>
        <family val="2"/>
      </rPr>
      <t>GOT2</t>
    </r>
  </si>
  <si>
    <r>
      <t>si</t>
    </r>
    <r>
      <rPr>
        <b/>
        <i/>
        <sz val="10"/>
        <rFont val="Arial"/>
        <family val="2"/>
      </rPr>
      <t>Scr</t>
    </r>
  </si>
  <si>
    <r>
      <t>si</t>
    </r>
    <r>
      <rPr>
        <b/>
        <i/>
        <sz val="10"/>
        <rFont val="Arial"/>
        <family val="2"/>
      </rPr>
      <t>Gpt2</t>
    </r>
  </si>
  <si>
    <r>
      <t>sh</t>
    </r>
    <r>
      <rPr>
        <i/>
        <sz val="10"/>
        <rFont val="Arial"/>
        <family val="2"/>
      </rPr>
      <t>Gpt2</t>
    </r>
  </si>
  <si>
    <t>IFNB</t>
    <phoneticPr fontId="2" type="noConversion"/>
  </si>
  <si>
    <r>
      <t>sh</t>
    </r>
    <r>
      <rPr>
        <b/>
        <i/>
        <sz val="10"/>
        <rFont val="Arial"/>
        <family val="2"/>
      </rPr>
      <t>Scr</t>
    </r>
  </si>
  <si>
    <r>
      <t>sh</t>
    </r>
    <r>
      <rPr>
        <b/>
        <i/>
        <sz val="10"/>
        <rFont val="Arial"/>
        <family val="2"/>
      </rPr>
      <t>Gpt2</t>
    </r>
  </si>
  <si>
    <t>GOT2</t>
    <phoneticPr fontId="2" type="noConversion"/>
  </si>
  <si>
    <t>GPT2</t>
    <phoneticPr fontId="2" type="noConversion"/>
  </si>
  <si>
    <r>
      <t>sh</t>
    </r>
    <r>
      <rPr>
        <i/>
        <sz val="10"/>
        <rFont val="Arial"/>
        <family val="2"/>
      </rPr>
      <t>Scr</t>
    </r>
  </si>
  <si>
    <r>
      <t>sh</t>
    </r>
    <r>
      <rPr>
        <i/>
        <sz val="10"/>
        <rFont val="Arial"/>
        <family val="2"/>
      </rPr>
      <t>Got2</t>
    </r>
  </si>
  <si>
    <r>
      <t>sh</t>
    </r>
    <r>
      <rPr>
        <i/>
        <sz val="10"/>
        <rFont val="Arial"/>
        <family val="2"/>
      </rPr>
      <t>Got2</t>
    </r>
    <r>
      <rPr>
        <sz val="10"/>
        <rFont val="Arial"/>
        <family val="2"/>
      </rPr>
      <t>+sh</t>
    </r>
    <r>
      <rPr>
        <i/>
        <sz val="10"/>
        <rFont val="Arial"/>
        <family val="2"/>
      </rPr>
      <t>Gpt2</t>
    </r>
  </si>
  <si>
    <t>Asparagine</t>
    <phoneticPr fontId="2" type="noConversion"/>
  </si>
  <si>
    <t>ISG54</t>
    <phoneticPr fontId="2" type="noConversion"/>
  </si>
  <si>
    <t>Malate</t>
    <phoneticPr fontId="2" type="noConversion"/>
  </si>
  <si>
    <t>Fumarate</t>
    <phoneticPr fontId="2" type="noConversion"/>
  </si>
  <si>
    <t>Succinate</t>
    <phoneticPr fontId="2" type="noConversion"/>
  </si>
  <si>
    <t>Citrate</t>
    <phoneticPr fontId="2" type="noConversion"/>
  </si>
  <si>
    <t>Isocitrate</t>
    <phoneticPr fontId="2" type="noConversion"/>
  </si>
  <si>
    <t>Ornithine</t>
    <phoneticPr fontId="2" type="noConversion"/>
  </si>
  <si>
    <t>Citrulline</t>
    <phoneticPr fontId="2" type="noConversion"/>
  </si>
  <si>
    <t>Arginine</t>
    <phoneticPr fontId="2" type="noConversion"/>
  </si>
  <si>
    <t>Arginosuccinic acid</t>
    <phoneticPr fontId="2" type="noConversion"/>
  </si>
  <si>
    <t>6h</t>
  </si>
  <si>
    <t>HT-DNA++AOA+Asp</t>
  </si>
  <si>
    <t>HT-DNA+NAC5mM</t>
  </si>
  <si>
    <t>HT-DNA+AOA+NAC5mM</t>
  </si>
  <si>
    <t>HT-DNA</t>
    <phoneticPr fontId="2" type="noConversion"/>
  </si>
  <si>
    <t>HT-DNA+AOA</t>
    <phoneticPr fontId="2" type="noConversion"/>
  </si>
  <si>
    <t>shCad-1</t>
  </si>
  <si>
    <t>shCad-2</t>
  </si>
  <si>
    <t>30h</t>
  </si>
  <si>
    <t>0.5mM</t>
  </si>
  <si>
    <t>2mM</t>
  </si>
  <si>
    <t>5mM</t>
  </si>
  <si>
    <t>10mM</t>
  </si>
  <si>
    <t>16S</t>
  </si>
  <si>
    <t>COX1</t>
  </si>
  <si>
    <t>shSCR</t>
  </si>
  <si>
    <t>shGOT2+shGPT2</t>
  </si>
  <si>
    <t>siScr</t>
  </si>
  <si>
    <t>siGOT2+siGPT2</t>
  </si>
  <si>
    <t>+ddC</t>
  </si>
  <si>
    <t>Dloop1</t>
  </si>
  <si>
    <t>Dloop2</t>
  </si>
  <si>
    <t>Dloop3</t>
  </si>
  <si>
    <t>Cytb</t>
  </si>
  <si>
    <t>WT</t>
  </si>
  <si>
    <t>WT+ddC</t>
  </si>
  <si>
    <t>AOA+VBIT-4</t>
    <phoneticPr fontId="2" type="noConversion"/>
  </si>
  <si>
    <t>HT-DNA+AOA+VBIT-4</t>
    <phoneticPr fontId="2" type="noConversion"/>
  </si>
  <si>
    <t>shVDAC1/3</t>
  </si>
  <si>
    <r>
      <t>Zbp1</t>
    </r>
    <r>
      <rPr>
        <sz val="10"/>
        <rFont val="Arial"/>
        <family val="2"/>
      </rPr>
      <t>-gRNA1</t>
    </r>
  </si>
  <si>
    <r>
      <t>Zbp1</t>
    </r>
    <r>
      <rPr>
        <sz val="10"/>
        <rFont val="Arial"/>
        <family val="2"/>
      </rPr>
      <t>-gRNA2</t>
    </r>
  </si>
  <si>
    <t>GSK'872</t>
  </si>
  <si>
    <t>Nec-1</t>
  </si>
  <si>
    <t>shMLKL-1</t>
  </si>
  <si>
    <t>shMLKL-2</t>
  </si>
  <si>
    <t>CD69+ CD8+ T cells (%)</t>
    <phoneticPr fontId="2" type="noConversion"/>
  </si>
  <si>
    <t>IFNγ+ CD8+ T cells (%)</t>
    <phoneticPr fontId="2" type="noConversion"/>
  </si>
  <si>
    <t>TNFa+ CD8+ T cells (%)</t>
    <phoneticPr fontId="2" type="noConversion"/>
  </si>
  <si>
    <t>Patient No.</t>
    <phoneticPr fontId="2" type="noConversion"/>
  </si>
  <si>
    <r>
      <t>Conc.(μM</t>
    </r>
    <r>
      <rPr>
        <b/>
        <sz val="10"/>
        <rFont val="微软雅黑"/>
        <family val="2"/>
        <charset val="134"/>
      </rPr>
      <t>/mg</t>
    </r>
    <r>
      <rPr>
        <b/>
        <sz val="10"/>
        <rFont val="Arial"/>
        <family val="2"/>
      </rPr>
      <t>)</t>
    </r>
    <phoneticPr fontId="2" type="noConversion"/>
  </si>
  <si>
    <t>CD3</t>
  </si>
  <si>
    <t>CD8a</t>
  </si>
  <si>
    <t>Granzyme B</t>
  </si>
  <si>
    <t>AOA</t>
    <phoneticPr fontId="2" type="noConversion"/>
  </si>
  <si>
    <t>cGAMP</t>
    <phoneticPr fontId="2" type="noConversion"/>
  </si>
  <si>
    <t>cGAMP+AOA</t>
    <phoneticPr fontId="2" type="noConversion"/>
  </si>
  <si>
    <t>Heatmap data</t>
    <phoneticPr fontId="2" type="noConversion"/>
  </si>
  <si>
    <r>
      <t>Relative aspartate level (</t>
    </r>
    <r>
      <rPr>
        <i/>
        <sz val="10"/>
        <color theme="1"/>
        <rFont val="Arial"/>
        <family val="2"/>
      </rPr>
      <t>In vivo</t>
    </r>
    <r>
      <rPr>
        <sz val="10"/>
        <color theme="1"/>
        <rFont val="Arial"/>
        <family val="2"/>
      </rPr>
      <t>)</t>
    </r>
    <phoneticPr fontId="2" type="noConversion"/>
  </si>
  <si>
    <r>
      <t>Relative aspartate level (</t>
    </r>
    <r>
      <rPr>
        <i/>
        <sz val="10"/>
        <color theme="1"/>
        <rFont val="Arial"/>
        <family val="2"/>
      </rPr>
      <t>In vitro</t>
    </r>
    <r>
      <rPr>
        <sz val="10"/>
        <color theme="1"/>
        <rFont val="Arial"/>
        <family val="2"/>
      </rPr>
      <t>)</t>
    </r>
    <phoneticPr fontId="2" type="noConversion"/>
  </si>
  <si>
    <t>TNFα+ CD8+ T cells (%)</t>
    <phoneticPr fontId="2" type="noConversion"/>
  </si>
  <si>
    <t>No CM</t>
    <phoneticPr fontId="2" type="noConversion"/>
  </si>
  <si>
    <r>
      <t>mIFNβ</t>
    </r>
    <r>
      <rPr>
        <b/>
        <sz val="10"/>
        <color theme="1"/>
        <rFont val="宋体"/>
        <family val="2"/>
        <charset val="134"/>
      </rPr>
      <t xml:space="preserve"> </t>
    </r>
    <r>
      <rPr>
        <b/>
        <sz val="10"/>
        <color theme="1"/>
        <rFont val="Arial"/>
        <family val="2"/>
      </rPr>
      <t>ELISA</t>
    </r>
    <phoneticPr fontId="2" type="noConversion"/>
  </si>
  <si>
    <t>sh1RigI</t>
  </si>
  <si>
    <t>sh3RigI</t>
  </si>
  <si>
    <t>Rigi</t>
    <phoneticPr fontId="2" type="noConversion"/>
  </si>
  <si>
    <t>sh1Ifih1</t>
  </si>
  <si>
    <t>sh2Ifih1</t>
  </si>
  <si>
    <t>Ifih</t>
    <phoneticPr fontId="2" type="noConversion"/>
  </si>
  <si>
    <t>sh1Rigi</t>
  </si>
  <si>
    <t>sh3Rigi</t>
  </si>
  <si>
    <t>Ifnβ</t>
    <phoneticPr fontId="2" type="noConversion"/>
  </si>
  <si>
    <t>WCL</t>
    <phoneticPr fontId="2" type="noConversion"/>
  </si>
  <si>
    <t>Mito</t>
    <phoneticPr fontId="2" type="noConversion"/>
  </si>
  <si>
    <t>Nuc</t>
    <phoneticPr fontId="2" type="noConversion"/>
  </si>
  <si>
    <t>Ifnb</t>
    <phoneticPr fontId="17" type="noConversion"/>
  </si>
  <si>
    <t>hrs</t>
    <phoneticPr fontId="17" type="noConversion"/>
  </si>
  <si>
    <t>IR</t>
  </si>
  <si>
    <t>IR+AOA</t>
  </si>
  <si>
    <t>Ifit1</t>
    <phoneticPr fontId="17" type="noConversion"/>
  </si>
  <si>
    <t>Ccl5</t>
    <phoneticPr fontId="17" type="noConversion"/>
  </si>
  <si>
    <t>Cxcl10</t>
    <phoneticPr fontId="17" type="noConversion"/>
  </si>
  <si>
    <t>Tumor number per mouse</t>
    <phoneticPr fontId="2" type="noConversion"/>
  </si>
  <si>
    <r>
      <t>si</t>
    </r>
    <r>
      <rPr>
        <i/>
        <sz val="10"/>
        <rFont val="Arial"/>
        <family val="2"/>
      </rPr>
      <t>Scr</t>
    </r>
  </si>
  <si>
    <r>
      <t>si</t>
    </r>
    <r>
      <rPr>
        <i/>
        <sz val="10"/>
        <rFont val="Arial"/>
        <family val="2"/>
      </rPr>
      <t>GOT2</t>
    </r>
    <r>
      <rPr>
        <sz val="10"/>
        <rFont val="Arial"/>
        <family val="2"/>
      </rPr>
      <t>+si</t>
    </r>
    <r>
      <rPr>
        <i/>
        <sz val="10"/>
        <rFont val="Arial"/>
        <family val="2"/>
      </rPr>
      <t>GPT2</t>
    </r>
  </si>
  <si>
    <t>GPT2</t>
  </si>
  <si>
    <t>nuc-Tert</t>
  </si>
  <si>
    <t>cGAMP+isotype</t>
  </si>
  <si>
    <t>cGAMP+AOA+isotype</t>
  </si>
  <si>
    <t>cGAMP+anti-CD8</t>
  </si>
  <si>
    <t>cGAMP+AOA+anti-CD8</t>
  </si>
  <si>
    <t>cGMAP+isotype</t>
  </si>
  <si>
    <t>NA</t>
    <phoneticPr fontId="2" type="noConversion"/>
  </si>
  <si>
    <t>CD8+ T cells in living cells (‰)</t>
    <phoneticPr fontId="2" type="noConversion"/>
  </si>
  <si>
    <t>BJ-5ta</t>
    <phoneticPr fontId="2" type="noConversion"/>
  </si>
  <si>
    <t>L929</t>
    <phoneticPr fontId="2" type="noConversion"/>
  </si>
  <si>
    <t>MC38</t>
    <phoneticPr fontId="2" type="noConversion"/>
  </si>
  <si>
    <t>cGAMP+anti-IFNAR1</t>
    <phoneticPr fontId="17" type="noConversion"/>
  </si>
  <si>
    <t>cGAMP+AOA+anti-IFNAR1</t>
    <phoneticPr fontId="17" type="noConversion"/>
  </si>
  <si>
    <t>AOA+VBIT-4</t>
  </si>
  <si>
    <t>DMXAA</t>
    <phoneticPr fontId="2" type="noConversion"/>
  </si>
  <si>
    <t>DMXAA+AOA</t>
    <phoneticPr fontId="2" type="noConversion"/>
  </si>
  <si>
    <t>HT+A</t>
  </si>
  <si>
    <t>HT</t>
  </si>
  <si>
    <t>HT</t>
    <phoneticPr fontId="2" type="noConversion"/>
  </si>
  <si>
    <t>HT+P1</t>
    <phoneticPr fontId="2" type="noConversion"/>
  </si>
  <si>
    <t>HT+P2</t>
    <phoneticPr fontId="2" type="noConversion"/>
  </si>
  <si>
    <t>HT+A</t>
    <phoneticPr fontId="2" type="noConversion"/>
  </si>
  <si>
    <t>HT+A+P1</t>
    <phoneticPr fontId="2" type="noConversion"/>
  </si>
  <si>
    <t>HT+A+P2</t>
    <phoneticPr fontId="2" type="noConversion"/>
  </si>
  <si>
    <t>(+Asp)</t>
    <phoneticPr fontId="2" type="noConversion"/>
  </si>
  <si>
    <t>(+Asn)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</si>
</sst>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0_ "/>
    <numFmt numFmtId="178" formatCode="0.00000000000000_);[Red]\(0.00000000000000\)"/>
    <numFmt numFmtId="179" formatCode="0.0000000_ "/>
  </numFmts>
  <fonts count="20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i/>
      <sz val="11"/>
      <color theme="1"/>
      <name val="Arial"/>
      <family val="2"/>
    </font>
    <font>
      <b/>
      <sz val="11"/>
      <color theme="1"/>
      <name val="等线"/>
      <family val="3"/>
      <charset val="134"/>
      <scheme val="minor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vertAlign val="superscript"/>
      <sz val="10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name val="微软雅黑"/>
      <family val="2"/>
      <charset val="134"/>
    </font>
    <font>
      <i/>
      <sz val="10"/>
      <color theme="1"/>
      <name val="Arial"/>
      <family val="2"/>
    </font>
    <font>
      <b/>
      <sz val="10"/>
      <color theme="1"/>
      <name val="宋体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E4D6"/>
      </patternFill>
    </fill>
  </fills>
  <borders count="2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76" fontId="0" fillId="0" borderId="0" xfId="0" applyNumberFormat="1"/>
    <xf numFmtId="0" fontId="8" fillId="0" borderId="0" xfId="0" applyFont="1"/>
    <xf numFmtId="0" fontId="11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77" fontId="1" fillId="0" borderId="0" xfId="0" applyNumberFormat="1" applyFont="1"/>
    <xf numFmtId="0" fontId="8" fillId="0" borderId="0" xfId="0" applyFont="1" applyAlignment="1">
      <alignment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/>
    <xf numFmtId="0" fontId="18" fillId="0" borderId="0" xfId="0" applyFont="1"/>
    <xf numFmtId="0" fontId="6" fillId="0" borderId="0" xfId="0" applyFont="1"/>
    <xf numFmtId="0" fontId="18" fillId="0" borderId="0" xfId="0" applyFont="1" applyAlignment="1">
      <alignment horizontal="center"/>
    </xf>
    <xf numFmtId="178" fontId="0" fillId="0" borderId="0" xfId="0" applyNumberFormat="1"/>
    <xf numFmtId="178" fontId="1" fillId="0" borderId="0" xfId="0" applyNumberFormat="1" applyFont="1" applyAlignment="1">
      <alignment horizontal="center"/>
    </xf>
    <xf numFmtId="178" fontId="1" fillId="0" borderId="0" xfId="0" applyNumberFormat="1" applyFont="1" applyAlignment="1">
      <alignment horizontal="left"/>
    </xf>
    <xf numFmtId="0" fontId="0" fillId="2" borderId="1" xfId="0" applyFill="1" applyBorder="1"/>
    <xf numFmtId="177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9" fontId="8" fillId="0" borderId="0" xfId="0" applyNumberFormat="1" applyFont="1"/>
    <xf numFmtId="179" fontId="19" fillId="0" borderId="0" xfId="0" applyNumberFormat="1" applyFont="1"/>
    <xf numFmtId="179" fontId="1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78" fontId="1" fillId="0" borderId="0" xfId="0" applyNumberFormat="1" applyFont="1" applyAlignment="1">
      <alignment horizontal="center"/>
    </xf>
    <xf numFmtId="178" fontId="6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76" fontId="1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常规" xfId="0" builtinId="0"/>
  </cellStyles>
  <dxfs count="5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sharedStrings" Target="sharedStrings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"/>
  <sheetViews>
    <sheetView workbookViewId="0">
      <selection activeCell="G27" sqref="G27"/>
    </sheetView>
  </sheetViews>
  <sheetFormatPr defaultRowHeight="14"/>
  <sheetData>
    <row r="1" spans="1:13" ht="14.5">
      <c r="A1" s="29" t="s">
        <v>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" t="s">
        <v>12</v>
      </c>
      <c r="B2" s="28" t="s">
        <v>0</v>
      </c>
      <c r="C2" s="28"/>
      <c r="D2" s="28"/>
      <c r="E2" s="28" t="s">
        <v>1</v>
      </c>
      <c r="F2" s="28"/>
      <c r="G2" s="28"/>
      <c r="H2" s="28" t="s">
        <v>2</v>
      </c>
      <c r="I2" s="28"/>
      <c r="J2" s="28"/>
      <c r="K2" s="28" t="s">
        <v>3</v>
      </c>
      <c r="L2" s="28"/>
      <c r="M2" s="28"/>
    </row>
    <row r="3" spans="1:13">
      <c r="A3" s="1">
        <v>2</v>
      </c>
      <c r="B3" s="1">
        <v>0.99999961729999998</v>
      </c>
      <c r="C3" s="1">
        <v>1.3060571870777899</v>
      </c>
      <c r="D3" s="1">
        <v>0.797367858396686</v>
      </c>
      <c r="E3" s="1">
        <v>10.451689048</v>
      </c>
      <c r="F3" s="1">
        <v>1.48789828265915</v>
      </c>
      <c r="G3" s="1">
        <v>3.01300501140746</v>
      </c>
      <c r="H3" s="1">
        <v>146.02258003682201</v>
      </c>
      <c r="I3" s="1">
        <v>151.820008713958</v>
      </c>
      <c r="J3" s="1">
        <v>149.74673628678499</v>
      </c>
      <c r="K3" s="1">
        <v>568.49327427270202</v>
      </c>
      <c r="L3" s="1">
        <v>528.26805574804598</v>
      </c>
      <c r="M3" s="1">
        <v>656.86784074648199</v>
      </c>
    </row>
    <row r="4" spans="1:13">
      <c r="A4" s="1">
        <v>4</v>
      </c>
      <c r="B4" s="1">
        <v>1.02599110535601</v>
      </c>
      <c r="C4" s="1">
        <v>1.0128480544213601</v>
      </c>
      <c r="D4" s="1">
        <v>0.54422055631986599</v>
      </c>
      <c r="E4" s="1">
        <v>2.1269898734439798</v>
      </c>
      <c r="F4" s="1">
        <v>3.3899594086791498</v>
      </c>
      <c r="G4" s="1">
        <v>3.6995393669444598</v>
      </c>
      <c r="H4" s="1">
        <v>652.13597097431</v>
      </c>
      <c r="I4" s="1">
        <v>1016.97254942824</v>
      </c>
      <c r="J4" s="1">
        <v>632.99517921563597</v>
      </c>
      <c r="K4" s="1">
        <v>1432.37567007082</v>
      </c>
      <c r="L4" s="1">
        <v>2118.6780933018699</v>
      </c>
      <c r="M4" s="1">
        <v>1805.3325272930199</v>
      </c>
    </row>
    <row r="5" spans="1:13">
      <c r="A5" s="1">
        <v>6</v>
      </c>
      <c r="B5" s="1">
        <v>1.4364597869523601</v>
      </c>
      <c r="C5" s="1">
        <v>0.80296878752582301</v>
      </c>
      <c r="D5" s="1">
        <v>0.88670557010969497</v>
      </c>
      <c r="E5" s="1">
        <v>4.9068374020049799</v>
      </c>
      <c r="F5" s="1">
        <v>5.3173057039003098</v>
      </c>
      <c r="G5" s="1">
        <v>5.8830242860813904</v>
      </c>
      <c r="H5" s="1">
        <v>429.800890910085</v>
      </c>
      <c r="I5" s="1">
        <v>511.496098984696</v>
      </c>
      <c r="J5" s="1">
        <v>445.99027320826701</v>
      </c>
      <c r="K5" s="1">
        <v>1440.31898482475</v>
      </c>
      <c r="L5" s="1">
        <v>1641.88730685469</v>
      </c>
      <c r="M5" s="1">
        <v>1267.2990560129199</v>
      </c>
    </row>
    <row r="8" spans="1:13" ht="14.5">
      <c r="A8" s="29" t="s">
        <v>5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</row>
    <row r="9" spans="1:13">
      <c r="A9" s="2" t="s">
        <v>12</v>
      </c>
      <c r="B9" s="28" t="s">
        <v>0</v>
      </c>
      <c r="C9" s="28"/>
      <c r="D9" s="28"/>
      <c r="E9" s="28" t="s">
        <v>1</v>
      </c>
      <c r="F9" s="28"/>
      <c r="G9" s="28"/>
      <c r="H9" s="28" t="s">
        <v>2</v>
      </c>
      <c r="I9" s="28"/>
      <c r="J9" s="28"/>
      <c r="K9" s="28" t="s">
        <v>3</v>
      </c>
      <c r="L9" s="28"/>
      <c r="M9" s="28"/>
    </row>
    <row r="10" spans="1:13">
      <c r="A10" s="1">
        <v>2</v>
      </c>
      <c r="B10" s="1">
        <v>0.65688021618777803</v>
      </c>
      <c r="C10" s="1">
        <v>0.99999319102824802</v>
      </c>
      <c r="D10" s="1">
        <v>1.0058245667057899</v>
      </c>
      <c r="E10" s="1">
        <v>1.0013717183701201</v>
      </c>
      <c r="F10" s="1">
        <v>1.25498388451788</v>
      </c>
      <c r="G10" s="1">
        <v>0.94493998000024004</v>
      </c>
      <c r="H10" s="1">
        <v>5.7990971357548204</v>
      </c>
      <c r="I10" s="1">
        <v>5.54297644460169</v>
      </c>
      <c r="J10" s="1">
        <v>5.0791733565281998</v>
      </c>
      <c r="K10" s="1">
        <v>16.435654890333701</v>
      </c>
      <c r="L10" s="1">
        <v>15.296046587993899</v>
      </c>
      <c r="M10" s="1">
        <v>14.627457177891801</v>
      </c>
    </row>
    <row r="11" spans="1:13">
      <c r="A11" s="1">
        <v>4</v>
      </c>
      <c r="B11" s="1">
        <v>0.70050676559275304</v>
      </c>
      <c r="C11" s="1">
        <v>0.60918964373273699</v>
      </c>
      <c r="D11" s="1">
        <v>0.60159102677610399</v>
      </c>
      <c r="E11" s="1">
        <v>0.48683719684680998</v>
      </c>
      <c r="F11" s="1">
        <v>1.42503699607496</v>
      </c>
      <c r="G11" s="1">
        <v>1.19176288944681</v>
      </c>
      <c r="H11" s="1">
        <v>185.57429777352701</v>
      </c>
      <c r="I11" s="1">
        <v>206.46511068357401</v>
      </c>
      <c r="J11" s="1">
        <v>165.88080274663</v>
      </c>
      <c r="K11" s="1">
        <v>193.28643431317801</v>
      </c>
      <c r="L11" s="1">
        <v>235.94562014137301</v>
      </c>
      <c r="M11" s="1">
        <v>209.97653995154801</v>
      </c>
    </row>
    <row r="12" spans="1:13">
      <c r="A12" s="1">
        <v>6</v>
      </c>
      <c r="B12" s="1">
        <v>0.41951004121360103</v>
      </c>
      <c r="C12" s="1">
        <v>0.52904263514139205</v>
      </c>
      <c r="D12" s="1">
        <v>0.46883614502200199</v>
      </c>
      <c r="E12" s="1">
        <v>3.1720519794312501</v>
      </c>
      <c r="F12" s="1">
        <v>3.12029269559847</v>
      </c>
      <c r="G12" s="1">
        <v>2.7320127527958</v>
      </c>
      <c r="H12" s="1">
        <v>433.40635904085701</v>
      </c>
      <c r="I12" s="1">
        <v>457.140604704807</v>
      </c>
      <c r="J12" s="1">
        <v>385.72923465260101</v>
      </c>
      <c r="K12" s="1">
        <v>864.53862428706395</v>
      </c>
      <c r="L12" s="1">
        <v>636.72443395018297</v>
      </c>
      <c r="M12" s="1">
        <v>820.42896846192002</v>
      </c>
    </row>
  </sheetData>
  <mergeCells count="10">
    <mergeCell ref="B9:D9"/>
    <mergeCell ref="E9:G9"/>
    <mergeCell ref="H9:J9"/>
    <mergeCell ref="K9:M9"/>
    <mergeCell ref="A1:M1"/>
    <mergeCell ref="A8:M8"/>
    <mergeCell ref="B2:D2"/>
    <mergeCell ref="E2:G2"/>
    <mergeCell ref="H2:J2"/>
    <mergeCell ref="K2:M2"/>
  </mergeCells>
  <phoneticPr fontId="2" type="noConversion"/>
  <conditionalFormatting sqref="C28">
    <cfRule type="duplicateValues" dxfId="50" priority="3"/>
  </conditionalFormatting>
  <conditionalFormatting sqref="M19">
    <cfRule type="duplicateValues" dxfId="49" priority="1"/>
  </conditionalFormatting>
  <conditionalFormatting sqref="P20">
    <cfRule type="duplicateValues" dxfId="48" priority="2"/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AA22-32E5-4DAF-9F68-7AA5B72A7030}">
  <dimension ref="A1:M20"/>
  <sheetViews>
    <sheetView workbookViewId="0">
      <selection activeCell="O14" sqref="O14"/>
    </sheetView>
  </sheetViews>
  <sheetFormatPr defaultRowHeight="14"/>
  <sheetData>
    <row r="1" spans="1:13">
      <c r="B1" s="5" t="s">
        <v>113</v>
      </c>
      <c r="C1" s="5" t="s">
        <v>114</v>
      </c>
      <c r="D1" s="5" t="s">
        <v>115</v>
      </c>
      <c r="E1" s="5" t="s">
        <v>116</v>
      </c>
      <c r="F1" s="5" t="s">
        <v>117</v>
      </c>
      <c r="G1" s="5" t="s">
        <v>118</v>
      </c>
      <c r="H1" s="5" t="s">
        <v>119</v>
      </c>
      <c r="I1" s="5" t="s">
        <v>120</v>
      </c>
      <c r="J1" s="5" t="s">
        <v>121</v>
      </c>
      <c r="K1" s="5" t="s">
        <v>122</v>
      </c>
      <c r="L1" s="5" t="s">
        <v>123</v>
      </c>
      <c r="M1" s="5" t="s">
        <v>124</v>
      </c>
    </row>
    <row r="2" spans="1:13">
      <c r="A2" t="s">
        <v>112</v>
      </c>
      <c r="B2">
        <v>0.18070494521597305</v>
      </c>
      <c r="C2">
        <v>8.8489944776406919E-8</v>
      </c>
      <c r="D2">
        <v>-9.5395407558296785E-2</v>
      </c>
      <c r="E2">
        <v>0.19628084844002569</v>
      </c>
      <c r="F2">
        <v>0.30700975944843278</v>
      </c>
      <c r="G2">
        <v>0.24625929162694879</v>
      </c>
      <c r="H2">
        <v>-3.7601087629092098</v>
      </c>
      <c r="I2">
        <v>-3.9682917684975032</v>
      </c>
      <c r="J2">
        <v>-3.8231838566714877</v>
      </c>
      <c r="K2">
        <v>1.7154715329783217</v>
      </c>
      <c r="L2">
        <v>1.7956983381015725</v>
      </c>
      <c r="M2">
        <v>1.796008656265061</v>
      </c>
    </row>
    <row r="3" spans="1:13">
      <c r="A3" t="s">
        <v>91</v>
      </c>
      <c r="B3">
        <v>0.26845300241181103</v>
      </c>
      <c r="C3">
        <v>1.2853577925039348E-5</v>
      </c>
      <c r="D3">
        <v>-0.57837263748556</v>
      </c>
      <c r="E3">
        <v>0.46235822215700145</v>
      </c>
      <c r="F3">
        <v>0.80170071389724007</v>
      </c>
      <c r="G3">
        <v>0.88229939938051205</v>
      </c>
      <c r="H3">
        <v>-4.4927474388235106E-2</v>
      </c>
      <c r="I3">
        <v>-0.5312266362123671</v>
      </c>
      <c r="J3">
        <v>-4.7177019887798127E-2</v>
      </c>
      <c r="K3">
        <v>0.4378586820817178</v>
      </c>
      <c r="L3">
        <v>1.7778336404178283E-2</v>
      </c>
      <c r="M3">
        <v>0.28352959059055499</v>
      </c>
    </row>
    <row r="4" spans="1:13">
      <c r="A4" t="s">
        <v>92</v>
      </c>
      <c r="B4">
        <v>-3.3428643817485282E-2</v>
      </c>
      <c r="C4">
        <v>2.6548457493755125E-2</v>
      </c>
      <c r="D4">
        <v>3.3113074024226864E-7</v>
      </c>
      <c r="E4">
        <v>0.50161051591324701</v>
      </c>
      <c r="F4">
        <v>0.64667064229710947</v>
      </c>
      <c r="G4">
        <v>0.66617611384688402</v>
      </c>
      <c r="H4">
        <v>-0.45845832089475835</v>
      </c>
      <c r="I4">
        <v>-0.61239004542569941</v>
      </c>
      <c r="J4">
        <v>-0.42706638995791901</v>
      </c>
      <c r="K4">
        <v>0.10269367995461086</v>
      </c>
      <c r="L4">
        <v>-0.12915461567968109</v>
      </c>
      <c r="M4">
        <v>7.3458203942585204E-2</v>
      </c>
    </row>
    <row r="5" spans="1:13">
      <c r="A5" t="s">
        <v>102</v>
      </c>
      <c r="B5">
        <v>-5.7201785247925269E-2</v>
      </c>
      <c r="C5">
        <v>8.625609606231352E-9</v>
      </c>
      <c r="D5">
        <v>8.8174504785671806E-2</v>
      </c>
      <c r="E5">
        <v>0.28720230382938788</v>
      </c>
      <c r="F5">
        <v>0.41255711214552487</v>
      </c>
      <c r="G5">
        <v>0.40472183611494961</v>
      </c>
      <c r="H5">
        <v>-0.37261542014791471</v>
      </c>
      <c r="I5">
        <v>-0.54391466369120589</v>
      </c>
      <c r="J5">
        <v>-0.36201610195420375</v>
      </c>
      <c r="K5">
        <v>1.58846379584122E-2</v>
      </c>
      <c r="L5">
        <v>-0.13978649472761157</v>
      </c>
      <c r="M5">
        <v>3.485985004274552E-2</v>
      </c>
    </row>
    <row r="6" spans="1:13">
      <c r="A6" t="s">
        <v>103</v>
      </c>
      <c r="B6">
        <v>1.1640609096099431E-6</v>
      </c>
      <c r="C6">
        <v>9.213513063950475E-2</v>
      </c>
      <c r="D6">
        <v>0.15278827940057638</v>
      </c>
      <c r="E6">
        <v>0.65827202818398678</v>
      </c>
      <c r="F6">
        <v>0.72105028787350589</v>
      </c>
      <c r="G6">
        <v>0.74509071742578981</v>
      </c>
      <c r="H6">
        <v>-2.6837551656935279</v>
      </c>
      <c r="I6">
        <v>-3.1022658009980644</v>
      </c>
      <c r="J6">
        <v>-3.0984759550810721</v>
      </c>
      <c r="K6">
        <v>0.76140686377924116</v>
      </c>
      <c r="L6">
        <v>0.59128659292094854</v>
      </c>
      <c r="M6">
        <v>0.86395412284280326</v>
      </c>
    </row>
    <row r="7" spans="1:13">
      <c r="A7" t="s">
        <v>93</v>
      </c>
      <c r="B7">
        <v>2.0078783752320394E-8</v>
      </c>
      <c r="C7">
        <v>6.666094554473706E-2</v>
      </c>
      <c r="D7">
        <v>2.2184264577550378E-2</v>
      </c>
      <c r="E7">
        <v>0.10466675555280013</v>
      </c>
      <c r="F7">
        <v>5.0840933668461576E-2</v>
      </c>
      <c r="G7">
        <v>0.11600559428997556</v>
      </c>
      <c r="H7">
        <v>-1.3241356256633252E-2</v>
      </c>
      <c r="I7">
        <v>-0.25268263163928478</v>
      </c>
      <c r="J7">
        <v>2.3070251852422225E-3</v>
      </c>
      <c r="K7">
        <v>0.11202460167479709</v>
      </c>
      <c r="L7">
        <v>-0.10536642675628734</v>
      </c>
      <c r="M7">
        <v>3.4443945069665444E-2</v>
      </c>
    </row>
    <row r="8" spans="1:13">
      <c r="A8" t="s">
        <v>104</v>
      </c>
      <c r="B8">
        <v>-0.43744116076848599</v>
      </c>
      <c r="C8">
        <v>-5.4362553386731072E-8</v>
      </c>
      <c r="D8">
        <v>0.27365046742092125</v>
      </c>
      <c r="E8">
        <v>0.28409788143588571</v>
      </c>
      <c r="F8">
        <v>0.15659565041127155</v>
      </c>
      <c r="G8">
        <v>0.40166832093935562</v>
      </c>
      <c r="H8">
        <v>-0.10848685350442536</v>
      </c>
      <c r="I8">
        <v>-0.29673458934685348</v>
      </c>
      <c r="J8">
        <v>-0.39929633747744203</v>
      </c>
      <c r="K8">
        <v>0.76202767303359753</v>
      </c>
      <c r="L8">
        <v>0.61338441555201106</v>
      </c>
      <c r="M8">
        <v>0.79245876585505814</v>
      </c>
    </row>
    <row r="9" spans="1:13">
      <c r="A9" t="s">
        <v>105</v>
      </c>
      <c r="B9">
        <v>7.410236644976839E-9</v>
      </c>
      <c r="C9">
        <v>-7.5399602140745259E-2</v>
      </c>
      <c r="D9">
        <v>0.17048158955663983</v>
      </c>
      <c r="E9">
        <v>0.70480289390836048</v>
      </c>
      <c r="F9">
        <v>0.57834290703958802</v>
      </c>
      <c r="G9">
        <v>0.85791685515874305</v>
      </c>
      <c r="H9">
        <v>-1.0798933785806397</v>
      </c>
      <c r="I9">
        <v>-1.4920723258543904</v>
      </c>
      <c r="J9">
        <v>-1.2609488617701501</v>
      </c>
      <c r="K9">
        <v>0.81822765256518581</v>
      </c>
      <c r="L9">
        <v>0.75659185068865142</v>
      </c>
      <c r="M9">
        <v>0.93218026536396914</v>
      </c>
    </row>
    <row r="10" spans="1:13">
      <c r="A10" t="s">
        <v>96</v>
      </c>
      <c r="B10">
        <v>-4.5837102592579626E-8</v>
      </c>
      <c r="C10">
        <v>4.1656021960846064E-2</v>
      </c>
      <c r="D10">
        <v>-7.5437257995605814E-2</v>
      </c>
      <c r="E10">
        <v>-0.13021198615830168</v>
      </c>
      <c r="F10">
        <v>-2.0965386557456899E-2</v>
      </c>
      <c r="G10">
        <v>-5.6463139705703644E-2</v>
      </c>
      <c r="H10">
        <v>-0.41950857800816049</v>
      </c>
      <c r="I10">
        <v>-0.62157522950544619</v>
      </c>
      <c r="J10">
        <v>-0.47965332723198645</v>
      </c>
      <c r="K10">
        <v>7.9454588804447418E-2</v>
      </c>
      <c r="L10">
        <v>-7.5126739051937258E-2</v>
      </c>
      <c r="M10">
        <v>1.7856335799992025E-2</v>
      </c>
    </row>
    <row r="11" spans="1:13">
      <c r="A11" t="s">
        <v>106</v>
      </c>
      <c r="B11">
        <v>0.101840584286381</v>
      </c>
      <c r="C11">
        <v>3.4192536694009653E-7</v>
      </c>
      <c r="D11">
        <v>1.9154823638397381E-2</v>
      </c>
      <c r="E11">
        <v>0.35659705255357199</v>
      </c>
      <c r="F11">
        <v>0.47156012140726888</v>
      </c>
      <c r="G11">
        <v>0.37247653878062603</v>
      </c>
      <c r="H11">
        <v>-0.69638119269737841</v>
      </c>
      <c r="I11">
        <v>-0.71915001003437351</v>
      </c>
      <c r="J11">
        <v>-0.72723008706855474</v>
      </c>
      <c r="K11">
        <v>0.74901848296349838</v>
      </c>
      <c r="L11">
        <v>0.52868092109024178</v>
      </c>
      <c r="M11">
        <v>0.66704293732913378</v>
      </c>
    </row>
    <row r="12" spans="1:13">
      <c r="A12" t="s">
        <v>107</v>
      </c>
      <c r="B12">
        <v>5.1028344428547938E-8</v>
      </c>
      <c r="C12">
        <v>-8.1045594905748419E-2</v>
      </c>
      <c r="D12">
        <v>0.13573628413353048</v>
      </c>
      <c r="E12">
        <v>0.55272329882194626</v>
      </c>
      <c r="F12">
        <v>0.63493978195273215</v>
      </c>
      <c r="G12">
        <v>0.65506615587033423</v>
      </c>
      <c r="H12">
        <v>-1.0251200292073381</v>
      </c>
      <c r="I12">
        <v>-1.2861739014580638</v>
      </c>
      <c r="J12">
        <v>-1.2183039485728449</v>
      </c>
      <c r="K12">
        <v>0.4770433113688537</v>
      </c>
      <c r="L12">
        <v>0.29291604380774405</v>
      </c>
      <c r="M12">
        <v>0.40722393438335164</v>
      </c>
    </row>
    <row r="13" spans="1:13">
      <c r="A13" t="s">
        <v>98</v>
      </c>
      <c r="B13">
        <v>8.290810534686299E-9</v>
      </c>
      <c r="C13">
        <v>-0.18361379810935233</v>
      </c>
      <c r="D13">
        <v>-0.62503414573006377</v>
      </c>
      <c r="E13">
        <v>-0.33629561161796373</v>
      </c>
      <c r="F13">
        <v>-0.44217502930479646</v>
      </c>
      <c r="G13">
        <v>-0.2425126057320231</v>
      </c>
      <c r="H13">
        <v>-0.11241773985473244</v>
      </c>
      <c r="I13">
        <v>-0.11667889929836635</v>
      </c>
      <c r="J13">
        <v>-0.1455760434598658</v>
      </c>
      <c r="K13">
        <v>3.5434935330086945E-2</v>
      </c>
      <c r="L13">
        <v>-9.3650099086902156E-3</v>
      </c>
      <c r="M13">
        <v>0.16057230563461711</v>
      </c>
    </row>
    <row r="14" spans="1:13">
      <c r="A14" t="s">
        <v>99</v>
      </c>
      <c r="B14">
        <v>0.10712942586909704</v>
      </c>
      <c r="C14">
        <v>5.839355739696718E-9</v>
      </c>
      <c r="D14">
        <v>-7.8683756681566824E-2</v>
      </c>
      <c r="E14">
        <v>0.1219717414158437</v>
      </c>
      <c r="F14">
        <v>0.26770208827419378</v>
      </c>
      <c r="G14">
        <v>0.23882031857845629</v>
      </c>
      <c r="H14">
        <v>-5.0767766744747957E-2</v>
      </c>
      <c r="I14">
        <v>-0.13870475107493016</v>
      </c>
      <c r="J14">
        <v>-0.10389877759580989</v>
      </c>
      <c r="K14">
        <v>0.14035240704363983</v>
      </c>
      <c r="L14">
        <v>3.2793882259195647E-2</v>
      </c>
      <c r="M14">
        <v>7.7024645950591067E-2</v>
      </c>
    </row>
    <row r="15" spans="1:13">
      <c r="A15" t="s">
        <v>100</v>
      </c>
      <c r="B15">
        <v>8.7673013240954355E-9</v>
      </c>
      <c r="C15">
        <v>-4.5384904622345741E-2</v>
      </c>
      <c r="D15">
        <v>3.5860423518775435E-2</v>
      </c>
      <c r="E15">
        <v>0.29673521758392013</v>
      </c>
      <c r="F15">
        <v>0.33060724290025001</v>
      </c>
      <c r="G15">
        <v>0.38254077109690143</v>
      </c>
      <c r="H15">
        <v>-0.6207567915576454</v>
      </c>
      <c r="I15">
        <v>-0.80175493431077804</v>
      </c>
      <c r="J15">
        <v>-0.54062073959257284</v>
      </c>
      <c r="K15">
        <v>-0.29158750956868579</v>
      </c>
      <c r="L15">
        <v>-0.33501601352433596</v>
      </c>
      <c r="M15">
        <v>-0.30946521180505898</v>
      </c>
    </row>
    <row r="16" spans="1:13">
      <c r="A16" t="s">
        <v>101</v>
      </c>
      <c r="B16">
        <v>0.23859060642140578</v>
      </c>
      <c r="C16">
        <v>7.1372325459155162E-7</v>
      </c>
      <c r="D16">
        <v>-3.7389928199495347E-2</v>
      </c>
      <c r="E16">
        <v>-3.6099715995870411E-2</v>
      </c>
      <c r="F16">
        <v>0.21491319269544001</v>
      </c>
      <c r="G16">
        <v>2.3769411612081684E-3</v>
      </c>
      <c r="H16">
        <v>1.2335652603210181</v>
      </c>
      <c r="I16">
        <v>1.28628671082919</v>
      </c>
      <c r="J16">
        <v>1.1386568494663187</v>
      </c>
      <c r="K16">
        <v>0.21526571943437034</v>
      </c>
      <c r="L16">
        <v>0.2817300556035322</v>
      </c>
      <c r="M16">
        <v>0.51251028944595889</v>
      </c>
    </row>
    <row r="17" spans="1:13">
      <c r="A17" t="s">
        <v>108</v>
      </c>
      <c r="B17">
        <v>-8.4672512897234389E-2</v>
      </c>
      <c r="C17">
        <v>1.558096084520897E-7</v>
      </c>
      <c r="D17">
        <v>0.23350511753792938</v>
      </c>
      <c r="E17">
        <v>0.35146480435028749</v>
      </c>
      <c r="F17">
        <v>0.39506463327927027</v>
      </c>
      <c r="G17">
        <v>0.47701333746086366</v>
      </c>
      <c r="H17">
        <v>0.47638436988053806</v>
      </c>
      <c r="I17">
        <v>0.41567317999657427</v>
      </c>
      <c r="J17">
        <v>0.66342860681249227</v>
      </c>
      <c r="K17">
        <v>0.48708838875142513</v>
      </c>
      <c r="L17">
        <v>0.33148850221544179</v>
      </c>
      <c r="M17">
        <v>0.41337884716391238</v>
      </c>
    </row>
    <row r="18" spans="1:13">
      <c r="A18" t="s">
        <v>109</v>
      </c>
      <c r="B18">
        <v>0.11626203919538607</v>
      </c>
      <c r="C18">
        <v>2.0142535286279813E-7</v>
      </c>
      <c r="D18">
        <v>-4.6854221123080103E-2</v>
      </c>
      <c r="E18">
        <v>9.2463562922383159E-3</v>
      </c>
      <c r="F18">
        <v>0.23154582792521608</v>
      </c>
      <c r="G18">
        <v>6.2594758318188684E-2</v>
      </c>
      <c r="H18">
        <v>0.88532204471931941</v>
      </c>
      <c r="I18">
        <v>0.82325347773283108</v>
      </c>
      <c r="J18">
        <v>1.0684571566297274</v>
      </c>
      <c r="K18">
        <v>0.5130253193036225</v>
      </c>
      <c r="L18">
        <v>0.45605274813946561</v>
      </c>
      <c r="M18">
        <v>0.47371831339215603</v>
      </c>
    </row>
    <row r="19" spans="1:13">
      <c r="A19" t="s">
        <v>110</v>
      </c>
      <c r="B19">
        <v>-0.29821748551837984</v>
      </c>
      <c r="C19">
        <v>4.6774450096455479E-7</v>
      </c>
      <c r="D19">
        <v>0.13209764911015204</v>
      </c>
      <c r="E19">
        <v>0.62855746891583331</v>
      </c>
      <c r="F19">
        <v>0.63244180186008225</v>
      </c>
      <c r="G19">
        <v>0.72167529480270476</v>
      </c>
      <c r="H19">
        <v>-1.372135334765987</v>
      </c>
      <c r="I19">
        <v>-1.7540830449872296</v>
      </c>
      <c r="J19">
        <v>-1.4255835077124466</v>
      </c>
      <c r="K19">
        <v>0.18987329094961125</v>
      </c>
      <c r="L19">
        <v>3.8883738808345322E-2</v>
      </c>
      <c r="M19">
        <v>0.45446209272954113</v>
      </c>
    </row>
    <row r="20" spans="1:13">
      <c r="A20" t="s">
        <v>111</v>
      </c>
      <c r="B20">
        <v>-1.7510329886824473E-2</v>
      </c>
      <c r="C20">
        <v>7.8520801026873495E-8</v>
      </c>
      <c r="D20">
        <v>0.10568063229401621</v>
      </c>
      <c r="E20">
        <v>-0.45416695036672561</v>
      </c>
      <c r="F20">
        <v>-0.63823722618549994</v>
      </c>
      <c r="G20">
        <v>-0.39774058291279824</v>
      </c>
      <c r="H20">
        <v>-0.17572073873267896</v>
      </c>
      <c r="I20">
        <v>-0.14872152121826762</v>
      </c>
      <c r="J20">
        <v>-0.16113989923021135</v>
      </c>
      <c r="K20">
        <v>-2.814900326656768E-2</v>
      </c>
      <c r="L20">
        <v>-0.31788683235073423</v>
      </c>
      <c r="M20">
        <v>-5.7086912469508012E-2</v>
      </c>
    </row>
  </sheetData>
  <phoneticPr fontId="2" type="noConversion"/>
  <conditionalFormatting sqref="A1:XFD15 A17:XFD1048576 A16:O16 Q16:XFD16">
    <cfRule type="duplicateValues" dxfId="44" priority="1"/>
    <cfRule type="duplicateValues" dxfId="43" priority="3"/>
  </conditionalFormatting>
  <conditionalFormatting sqref="Q14">
    <cfRule type="duplicateValues" dxfId="42" priority="2"/>
  </conditionalFormatting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3FE82-5B61-4334-B359-DD68E682F5A8}">
  <dimension ref="A1:M9"/>
  <sheetViews>
    <sheetView workbookViewId="0">
      <selection activeCell="K1" sqref="A1:XFD1048576"/>
    </sheetView>
  </sheetViews>
  <sheetFormatPr defaultRowHeight="14"/>
  <sheetData>
    <row r="1" spans="1:13">
      <c r="A1" s="2"/>
      <c r="B1" s="28" t="s">
        <v>268</v>
      </c>
      <c r="C1" s="28"/>
      <c r="D1" s="28"/>
      <c r="E1" s="28" t="s">
        <v>269</v>
      </c>
      <c r="F1" s="28"/>
      <c r="G1" s="28"/>
      <c r="H1" s="28"/>
      <c r="I1" s="28"/>
      <c r="J1" s="28"/>
      <c r="K1" s="28"/>
      <c r="L1" s="28"/>
      <c r="M1" s="28"/>
    </row>
    <row r="2" spans="1:13">
      <c r="A2" s="4" t="s">
        <v>165</v>
      </c>
      <c r="B2" s="1">
        <v>1.2239198907569799</v>
      </c>
      <c r="C2" s="1">
        <v>0.98671721189712003</v>
      </c>
      <c r="D2" s="1">
        <v>0.99996528295707998</v>
      </c>
      <c r="E2" s="1">
        <v>2.16487400921282</v>
      </c>
      <c r="F2" s="1">
        <v>1.9036290862643701</v>
      </c>
      <c r="G2" s="1">
        <v>1.88111889175514</v>
      </c>
      <c r="H2" s="1"/>
      <c r="I2" s="1"/>
      <c r="J2" s="1"/>
      <c r="K2" s="1"/>
      <c r="L2" s="1"/>
      <c r="M2" s="1"/>
    </row>
    <row r="3" spans="1:13">
      <c r="A3" s="4" t="s">
        <v>166</v>
      </c>
      <c r="B3" s="1">
        <v>0.99997795017532098</v>
      </c>
      <c r="C3" s="1">
        <v>0.79243812500289201</v>
      </c>
      <c r="D3" s="1">
        <v>1.0121889309597101</v>
      </c>
      <c r="E3" s="1">
        <v>1.6684305934007699</v>
      </c>
      <c r="F3" s="1">
        <v>1.7862862801411199</v>
      </c>
      <c r="G3" s="1">
        <v>1.5711955599742</v>
      </c>
      <c r="H3" s="1"/>
      <c r="I3" s="1"/>
      <c r="J3" s="1"/>
      <c r="K3" s="1"/>
      <c r="L3" s="1"/>
      <c r="M3" s="1"/>
    </row>
    <row r="4" spans="1:13">
      <c r="A4" s="4" t="s">
        <v>167</v>
      </c>
      <c r="B4" s="1">
        <v>0.89658743984629796</v>
      </c>
      <c r="C4" s="1">
        <v>1.26423003212408</v>
      </c>
      <c r="D4" s="1">
        <v>0.99995522290776195</v>
      </c>
      <c r="E4" s="1">
        <v>3.74013351444093</v>
      </c>
      <c r="F4" s="1">
        <v>2.6376290766529999</v>
      </c>
      <c r="G4" s="1">
        <v>3.2233518759428699</v>
      </c>
      <c r="H4" s="1"/>
      <c r="I4" s="1"/>
      <c r="J4" s="1"/>
      <c r="K4" s="1"/>
      <c r="L4" s="1"/>
      <c r="M4" s="1"/>
    </row>
    <row r="5" spans="1:13">
      <c r="A5" s="4" t="s">
        <v>168</v>
      </c>
      <c r="B5" s="1">
        <v>0.975549222217724</v>
      </c>
      <c r="C5" s="1">
        <v>1.1622670594919799</v>
      </c>
      <c r="D5" s="1">
        <v>0.99993704273473405</v>
      </c>
      <c r="E5" s="1">
        <v>1.94644929322687</v>
      </c>
      <c r="F5" s="1">
        <v>1.77904746262235</v>
      </c>
      <c r="G5" s="1">
        <v>1.6269083116971099</v>
      </c>
      <c r="H5" s="1"/>
      <c r="I5" s="1"/>
      <c r="J5" s="1"/>
      <c r="K5" s="1"/>
      <c r="L5" s="1"/>
      <c r="M5" s="1"/>
    </row>
    <row r="6" spans="1:13">
      <c r="A6" s="4" t="s">
        <v>169</v>
      </c>
      <c r="B6" s="1">
        <v>0.88236087356233595</v>
      </c>
      <c r="C6" s="1">
        <v>1.4505547639642999</v>
      </c>
      <c r="D6" s="1">
        <v>0.99995496908108195</v>
      </c>
      <c r="E6" s="1">
        <v>2.5439437336406701</v>
      </c>
      <c r="F6" s="1">
        <v>1.4568441630234501</v>
      </c>
      <c r="G6" s="1">
        <v>1.63603761033503</v>
      </c>
      <c r="H6" s="1"/>
      <c r="I6" s="1"/>
      <c r="J6" s="1"/>
      <c r="K6" s="1"/>
      <c r="L6" s="1"/>
      <c r="M6" s="1"/>
    </row>
    <row r="7" spans="1:13">
      <c r="A7" s="4" t="s">
        <v>170</v>
      </c>
      <c r="B7" s="1">
        <v>0.64195116364839</v>
      </c>
      <c r="C7" s="1">
        <v>0.99972096512299002</v>
      </c>
      <c r="D7" s="1">
        <v>1.03577627451962</v>
      </c>
      <c r="E7" s="1">
        <v>1.5940310516970999</v>
      </c>
      <c r="F7" s="1">
        <v>1.4205837265969901</v>
      </c>
      <c r="G7" s="1">
        <v>1.8437359911673601</v>
      </c>
      <c r="H7" s="1"/>
      <c r="I7" s="1"/>
      <c r="J7" s="1"/>
      <c r="K7" s="1"/>
      <c r="L7" s="1"/>
      <c r="M7" s="1"/>
    </row>
    <row r="8" spans="1:13">
      <c r="A8" s="4" t="s">
        <v>264</v>
      </c>
      <c r="B8" s="1">
        <v>0.80821476728948605</v>
      </c>
      <c r="C8" s="1">
        <v>1.4031098789137999</v>
      </c>
      <c r="D8" s="1">
        <v>0.99993164162659698</v>
      </c>
      <c r="E8" s="1">
        <v>1.91391386500392</v>
      </c>
      <c r="F8" s="1">
        <v>1.8081778859298601</v>
      </c>
      <c r="G8" s="1">
        <v>1.76060481090212</v>
      </c>
      <c r="H8" s="1"/>
      <c r="I8" s="1"/>
      <c r="J8" s="1"/>
      <c r="K8" s="1"/>
      <c r="L8" s="1"/>
      <c r="M8" s="1"/>
    </row>
    <row r="9" spans="1:13">
      <c r="A9" s="4" t="s">
        <v>265</v>
      </c>
      <c r="B9" s="1">
        <v>0.99999915641180703</v>
      </c>
      <c r="C9" s="1">
        <v>1.08363922200053</v>
      </c>
      <c r="D9" s="1">
        <v>0.94832034455418601</v>
      </c>
      <c r="E9" s="1">
        <v>1.7590438119590599</v>
      </c>
      <c r="F9" s="1">
        <v>2.1069902016231201</v>
      </c>
      <c r="G9" s="1">
        <v>2.1557776631752601</v>
      </c>
      <c r="H9" s="1"/>
      <c r="I9" s="1"/>
      <c r="J9" s="1"/>
      <c r="K9" s="1"/>
      <c r="L9" s="1"/>
      <c r="M9" s="1"/>
    </row>
  </sheetData>
  <mergeCells count="4">
    <mergeCell ref="B1:D1"/>
    <mergeCell ref="E1:G1"/>
    <mergeCell ref="H1:J1"/>
    <mergeCell ref="K1:M1"/>
  </mergeCells>
  <phoneticPr fontId="2" type="noConversion"/>
  <conditionalFormatting sqref="A1:XFD1048576">
    <cfRule type="duplicateValues" dxfId="7" priority="1"/>
  </conditionalFormatting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DFF2-2AD7-4121-90BA-3372BF14759F}">
  <dimension ref="A1:G7"/>
  <sheetViews>
    <sheetView workbookViewId="0">
      <selection activeCell="G7" sqref="A2:G7"/>
    </sheetView>
  </sheetViews>
  <sheetFormatPr defaultRowHeight="14"/>
  <sheetData>
    <row r="1" spans="1:7">
      <c r="A1" s="2"/>
      <c r="B1" s="28" t="s">
        <v>0</v>
      </c>
      <c r="C1" s="28"/>
      <c r="D1" s="28"/>
      <c r="E1" s="28" t="s">
        <v>270</v>
      </c>
      <c r="F1" s="28"/>
      <c r="G1" s="28"/>
    </row>
    <row r="2" spans="1:7">
      <c r="A2" s="4" t="s">
        <v>271</v>
      </c>
      <c r="B2" s="1">
        <v>91.721167467330005</v>
      </c>
      <c r="C2" s="1">
        <v>100.00023066657999</v>
      </c>
      <c r="D2" s="1">
        <v>95.21543692633</v>
      </c>
      <c r="E2" s="1">
        <v>13.1885228949</v>
      </c>
      <c r="F2" s="1">
        <v>14.771684183730001</v>
      </c>
      <c r="G2" s="1">
        <v>13.096866942629999</v>
      </c>
    </row>
    <row r="3" spans="1:7">
      <c r="A3" s="4" t="s">
        <v>272</v>
      </c>
      <c r="B3" s="1">
        <v>100.05013535491</v>
      </c>
      <c r="C3" s="1">
        <v>87.241848088680001</v>
      </c>
      <c r="D3" s="1">
        <v>89.840285823330007</v>
      </c>
      <c r="E3" s="1">
        <v>13.9974126638</v>
      </c>
      <c r="F3" s="1">
        <v>11.777814782929999</v>
      </c>
      <c r="G3" s="1">
        <v>12.18963031218</v>
      </c>
    </row>
    <row r="4" spans="1:7">
      <c r="A4" s="4" t="s">
        <v>273</v>
      </c>
      <c r="B4" s="1">
        <v>88.786466911000005</v>
      </c>
      <c r="C4" s="1">
        <v>100.04506808988</v>
      </c>
      <c r="D4" s="1">
        <v>98.558629072320002</v>
      </c>
      <c r="E4" s="1">
        <v>15.63850080363</v>
      </c>
      <c r="F4" s="1">
        <v>14.319946129090001</v>
      </c>
      <c r="G4" s="1">
        <v>16.142289374480001</v>
      </c>
    </row>
    <row r="5" spans="1:7">
      <c r="A5" s="4" t="s">
        <v>274</v>
      </c>
      <c r="B5" s="1">
        <v>78.171683138290007</v>
      </c>
      <c r="C5" s="1">
        <v>82.041234651330001</v>
      </c>
      <c r="D5" s="1">
        <v>100.01982170753</v>
      </c>
      <c r="E5" s="1">
        <v>14.22628660536</v>
      </c>
      <c r="F5" s="1">
        <v>16.184731037660001</v>
      </c>
      <c r="G5" s="1">
        <v>14.52444032407</v>
      </c>
    </row>
    <row r="6" spans="1:7">
      <c r="A6" s="4" t="s">
        <v>264</v>
      </c>
      <c r="B6" s="1">
        <v>97.784007413259999</v>
      </c>
      <c r="C6" s="1">
        <v>99.440877363010003</v>
      </c>
      <c r="D6" s="1">
        <v>100.00799858300999</v>
      </c>
      <c r="E6" s="1">
        <v>17.38403443444</v>
      </c>
      <c r="F6" s="1">
        <v>16.595039436219999</v>
      </c>
      <c r="G6" s="1">
        <v>17.198660986290001</v>
      </c>
    </row>
    <row r="7" spans="1:7">
      <c r="A7" s="4" t="s">
        <v>169</v>
      </c>
      <c r="B7" s="1">
        <v>89.49099943393</v>
      </c>
      <c r="C7" s="1">
        <v>100.01886277619001</v>
      </c>
      <c r="D7" s="1">
        <v>96.610754679110002</v>
      </c>
      <c r="E7" s="1">
        <v>17.41170872783</v>
      </c>
      <c r="F7" s="1">
        <v>18.12349184132</v>
      </c>
      <c r="G7" s="1">
        <v>16.261337896930002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3194-939D-4329-8EDD-1C0C4E57CBC1}">
  <dimension ref="A1:G11"/>
  <sheetViews>
    <sheetView workbookViewId="0">
      <selection activeCell="K21" sqref="A1:XFD1048576"/>
    </sheetView>
  </sheetViews>
  <sheetFormatPr defaultRowHeight="14"/>
  <sheetData>
    <row r="1" spans="1:7">
      <c r="A1" s="35" t="s">
        <v>9</v>
      </c>
      <c r="B1" s="35"/>
      <c r="C1" s="35"/>
      <c r="D1" s="35"/>
      <c r="E1" s="35"/>
      <c r="F1" s="35"/>
      <c r="G1" s="35"/>
    </row>
    <row r="2" spans="1:7">
      <c r="A2" s="2"/>
      <c r="B2" s="28" t="s">
        <v>275</v>
      </c>
      <c r="C2" s="28"/>
      <c r="D2" s="28"/>
      <c r="E2" s="28" t="s">
        <v>276</v>
      </c>
      <c r="F2" s="28"/>
      <c r="G2" s="28"/>
    </row>
    <row r="3" spans="1:7">
      <c r="A3" s="4" t="s">
        <v>0</v>
      </c>
      <c r="B3" s="1">
        <v>0.99999807167858701</v>
      </c>
      <c r="C3" s="1">
        <v>1.1174828187044701</v>
      </c>
      <c r="D3" s="1">
        <v>0.84898905861379603</v>
      </c>
      <c r="E3" s="1">
        <v>0.83683792294277703</v>
      </c>
      <c r="F3" s="1">
        <v>0.76912159749098596</v>
      </c>
      <c r="G3" s="1">
        <v>0.839954800519361</v>
      </c>
    </row>
    <row r="4" spans="1:7">
      <c r="A4" s="4" t="s">
        <v>2</v>
      </c>
      <c r="B4" s="1">
        <v>20.192342113955899</v>
      </c>
      <c r="C4" s="1">
        <v>25.505563356687901</v>
      </c>
      <c r="D4" s="1">
        <v>27.846723740585499</v>
      </c>
      <c r="E4" s="1">
        <v>32.326078129072101</v>
      </c>
      <c r="F4" s="1">
        <v>36.825275158923297</v>
      </c>
      <c r="G4" s="1">
        <v>42.962782519855097</v>
      </c>
    </row>
    <row r="5" spans="1:7">
      <c r="A5" s="4" t="s">
        <v>3</v>
      </c>
      <c r="B5" s="1">
        <v>655.25570304841403</v>
      </c>
      <c r="C5" s="1">
        <v>661.61115429955896</v>
      </c>
      <c r="D5" s="1">
        <v>667.18357726935005</v>
      </c>
      <c r="E5" s="1">
        <v>434.19132249813299</v>
      </c>
      <c r="F5" s="1">
        <v>422.29406220800303</v>
      </c>
      <c r="G5" s="1">
        <v>408.28004976173798</v>
      </c>
    </row>
    <row r="7" spans="1:7">
      <c r="A7" s="35" t="s">
        <v>180</v>
      </c>
      <c r="B7" s="35"/>
      <c r="C7" s="35"/>
      <c r="D7" s="35"/>
      <c r="E7" s="35"/>
      <c r="F7" s="35"/>
      <c r="G7" s="35"/>
    </row>
    <row r="8" spans="1:7">
      <c r="A8" s="2"/>
      <c r="B8" s="28" t="s">
        <v>275</v>
      </c>
      <c r="C8" s="28"/>
      <c r="D8" s="28"/>
      <c r="E8" s="28" t="s">
        <v>276</v>
      </c>
      <c r="F8" s="28"/>
      <c r="G8" s="28"/>
    </row>
    <row r="9" spans="1:7">
      <c r="A9" s="4" t="s">
        <v>0</v>
      </c>
      <c r="B9" s="1">
        <v>0.99969640286973804</v>
      </c>
      <c r="C9" s="1">
        <v>1.0259804132711099</v>
      </c>
      <c r="D9" s="1">
        <v>1.0035299747947</v>
      </c>
      <c r="E9" s="1">
        <v>0.29574869552696698</v>
      </c>
      <c r="F9" s="1">
        <v>0.38736000756155597</v>
      </c>
      <c r="G9" s="1">
        <v>0.353961840383611</v>
      </c>
    </row>
    <row r="10" spans="1:7">
      <c r="A10" s="4" t="s">
        <v>2</v>
      </c>
      <c r="B10" s="1">
        <v>15.014393797636201</v>
      </c>
      <c r="C10" s="1">
        <v>19.3250282846201</v>
      </c>
      <c r="D10" s="1">
        <v>19.7795987358754</v>
      </c>
      <c r="E10" s="1">
        <v>16.866052325642901</v>
      </c>
      <c r="F10" s="1">
        <v>19.696277519715199</v>
      </c>
      <c r="G10" s="1">
        <v>15.5121494816475</v>
      </c>
    </row>
    <row r="11" spans="1:7">
      <c r="A11" s="4" t="s">
        <v>3</v>
      </c>
      <c r="B11" s="1">
        <v>360.45798579911099</v>
      </c>
      <c r="C11" s="1">
        <v>322.68295366270502</v>
      </c>
      <c r="D11" s="1">
        <v>321.11047173064998</v>
      </c>
      <c r="E11" s="1">
        <v>224.674395429475</v>
      </c>
      <c r="F11" s="1">
        <v>236.10303826723501</v>
      </c>
      <c r="G11" s="1">
        <v>249.12111936694899</v>
      </c>
    </row>
  </sheetData>
  <mergeCells count="6">
    <mergeCell ref="B2:D2"/>
    <mergeCell ref="E2:G2"/>
    <mergeCell ref="A1:G1"/>
    <mergeCell ref="B8:D8"/>
    <mergeCell ref="E8:G8"/>
    <mergeCell ref="A7:G7"/>
  </mergeCells>
  <phoneticPr fontId="2" type="noConversion"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8D7AC-3845-43A5-B0C7-9C7D22D9D973}">
  <dimension ref="A1:H5"/>
  <sheetViews>
    <sheetView workbookViewId="0">
      <selection activeCell="E17" sqref="A1:XFD1048576"/>
    </sheetView>
  </sheetViews>
  <sheetFormatPr defaultRowHeight="14"/>
  <sheetData>
    <row r="1" spans="1:8">
      <c r="A1" s="16"/>
      <c r="B1" s="17" t="s">
        <v>0</v>
      </c>
      <c r="C1" s="16"/>
      <c r="D1" s="16"/>
      <c r="E1" s="16"/>
      <c r="F1" s="16"/>
      <c r="G1" s="17" t="s">
        <v>1</v>
      </c>
      <c r="H1" s="16"/>
    </row>
    <row r="2" spans="1:8">
      <c r="A2" s="7" t="s">
        <v>271</v>
      </c>
      <c r="B2" s="7">
        <v>1.0001</v>
      </c>
      <c r="C2" s="7">
        <v>1.0971</v>
      </c>
      <c r="D2" s="7">
        <v>0.86890000000000001</v>
      </c>
      <c r="E2" s="7"/>
      <c r="F2" s="7">
        <v>1.0988</v>
      </c>
      <c r="G2" s="7">
        <v>1.1335999999999999</v>
      </c>
      <c r="H2" s="7">
        <v>1.3006</v>
      </c>
    </row>
    <row r="3" spans="1:8">
      <c r="A3" s="7" t="s">
        <v>272</v>
      </c>
      <c r="B3" s="7">
        <v>0.99490000000000001</v>
      </c>
      <c r="C3" s="7">
        <v>1.1271</v>
      </c>
      <c r="D3" s="7">
        <v>0.8619</v>
      </c>
      <c r="E3" s="7"/>
      <c r="F3" s="7">
        <v>1.3727</v>
      </c>
      <c r="G3" s="7">
        <v>1.1601999999999999</v>
      </c>
      <c r="H3" s="7">
        <v>1.1513</v>
      </c>
    </row>
    <row r="4" spans="1:8">
      <c r="A4" s="7" t="s">
        <v>273</v>
      </c>
      <c r="B4" s="7">
        <v>0.88890000000000002</v>
      </c>
      <c r="C4" s="7">
        <v>0.94369999999999998</v>
      </c>
      <c r="D4" s="7">
        <v>1.0442</v>
      </c>
      <c r="E4" s="7"/>
      <c r="F4" s="7">
        <v>1.0942000000000001</v>
      </c>
      <c r="G4" s="7">
        <v>0.99009999999999998</v>
      </c>
      <c r="H4" s="7">
        <v>0.90180000000000005</v>
      </c>
    </row>
    <row r="5" spans="1:8">
      <c r="A5" s="16"/>
      <c r="B5" s="16"/>
      <c r="C5" s="16"/>
      <c r="D5" s="16"/>
      <c r="E5" s="16"/>
      <c r="F5" s="16"/>
      <c r="G5" s="16"/>
      <c r="H5" s="16"/>
    </row>
  </sheetData>
  <phoneticPr fontId="2" type="noConversion"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7701-33EF-41D4-990D-56539B2DB980}">
  <dimension ref="A1:D51"/>
  <sheetViews>
    <sheetView topLeftCell="A17" workbookViewId="0">
      <selection sqref="A1:C51"/>
    </sheetView>
  </sheetViews>
  <sheetFormatPr defaultRowHeight="14"/>
  <sheetData>
    <row r="1" spans="1:4">
      <c r="A1" s="2" t="s">
        <v>0</v>
      </c>
      <c r="B1" s="2" t="s">
        <v>1</v>
      </c>
      <c r="C1" s="2" t="s">
        <v>339</v>
      </c>
      <c r="D1" s="2"/>
    </row>
    <row r="2" spans="1:4">
      <c r="A2" s="1">
        <v>7.68</v>
      </c>
      <c r="B2" s="1">
        <v>9.59</v>
      </c>
      <c r="C2" s="1">
        <v>5.71</v>
      </c>
      <c r="D2" s="1"/>
    </row>
    <row r="3" spans="1:4">
      <c r="A3" s="1">
        <v>4.1100000000000003</v>
      </c>
      <c r="B3" s="1">
        <v>13.04</v>
      </c>
      <c r="C3" s="1">
        <v>2.82</v>
      </c>
      <c r="D3" s="1"/>
    </row>
    <row r="4" spans="1:4">
      <c r="A4" s="1">
        <v>9.84</v>
      </c>
      <c r="B4" s="1">
        <v>17.57</v>
      </c>
      <c r="C4" s="1">
        <v>4.05</v>
      </c>
      <c r="D4" s="1"/>
    </row>
    <row r="5" spans="1:4">
      <c r="A5" s="1">
        <v>9.3000000000000007</v>
      </c>
      <c r="B5" s="1">
        <v>13.56</v>
      </c>
      <c r="C5" s="1">
        <v>6.13</v>
      </c>
      <c r="D5" s="1"/>
    </row>
    <row r="6" spans="1:4">
      <c r="A6" s="1">
        <v>6.33</v>
      </c>
      <c r="B6" s="1">
        <v>10.199999999999999</v>
      </c>
      <c r="C6" s="1">
        <v>12.73</v>
      </c>
      <c r="D6" s="1"/>
    </row>
    <row r="7" spans="1:4">
      <c r="A7" s="1">
        <v>3.03</v>
      </c>
      <c r="B7" s="1">
        <v>16.98</v>
      </c>
      <c r="C7" s="1">
        <v>12.16</v>
      </c>
      <c r="D7" s="1"/>
    </row>
    <row r="8" spans="1:4">
      <c r="A8" s="1">
        <v>9.7100000000000009</v>
      </c>
      <c r="B8" s="1">
        <v>7.95</v>
      </c>
      <c r="C8" s="1">
        <v>5.15</v>
      </c>
      <c r="D8" s="1"/>
    </row>
    <row r="9" spans="1:4">
      <c r="A9" s="1">
        <v>8.4700000000000006</v>
      </c>
      <c r="B9" s="1">
        <v>14.93</v>
      </c>
      <c r="C9" s="1">
        <v>8.85</v>
      </c>
      <c r="D9" s="1"/>
    </row>
    <row r="10" spans="1:4">
      <c r="A10" s="1">
        <v>3.13</v>
      </c>
      <c r="B10" s="1">
        <v>14.17</v>
      </c>
      <c r="C10" s="1">
        <v>10.94</v>
      </c>
      <c r="D10" s="1"/>
    </row>
    <row r="11" spans="1:4">
      <c r="A11" s="1">
        <v>11.48</v>
      </c>
      <c r="B11" s="1">
        <v>6.45</v>
      </c>
      <c r="C11" s="1">
        <v>6.67</v>
      </c>
      <c r="D11" s="1"/>
    </row>
    <row r="12" spans="1:4">
      <c r="A12" s="1">
        <v>7.06</v>
      </c>
      <c r="B12" s="1">
        <v>10.81</v>
      </c>
      <c r="C12" s="1">
        <v>5.13</v>
      </c>
      <c r="D12" s="1"/>
    </row>
    <row r="13" spans="1:4">
      <c r="A13" s="1">
        <v>11.81</v>
      </c>
      <c r="B13" s="1">
        <v>13.64</v>
      </c>
      <c r="C13" s="1">
        <v>12.3</v>
      </c>
      <c r="D13" s="1"/>
    </row>
    <row r="14" spans="1:4">
      <c r="A14" s="1">
        <v>15.6</v>
      </c>
      <c r="B14" s="1">
        <v>15.25</v>
      </c>
      <c r="C14" s="1">
        <v>7.02</v>
      </c>
      <c r="D14" s="1"/>
    </row>
    <row r="15" spans="1:4">
      <c r="A15" s="1">
        <v>7.55</v>
      </c>
      <c r="B15" s="1">
        <v>8.5399999999999991</v>
      </c>
      <c r="C15" s="1">
        <v>9.6199999999999992</v>
      </c>
      <c r="D15" s="1"/>
    </row>
    <row r="16" spans="1:4">
      <c r="A16" s="1">
        <v>6.58</v>
      </c>
      <c r="B16" s="1">
        <v>10.48</v>
      </c>
      <c r="C16" s="1">
        <v>3.49</v>
      </c>
      <c r="D16" s="1"/>
    </row>
    <row r="17" spans="1:4">
      <c r="A17" s="1">
        <v>8.91</v>
      </c>
      <c r="B17" s="1">
        <v>10.14</v>
      </c>
      <c r="C17" s="1">
        <v>11.27</v>
      </c>
      <c r="D17" s="1"/>
    </row>
    <row r="18" spans="1:4">
      <c r="A18" s="1"/>
      <c r="B18" s="1"/>
      <c r="C18" s="1"/>
    </row>
    <row r="19" spans="1:4">
      <c r="A19" s="1">
        <v>2.94</v>
      </c>
      <c r="B19" s="1">
        <v>5.48</v>
      </c>
      <c r="C19" s="1">
        <v>3.8</v>
      </c>
    </row>
    <row r="20" spans="1:4">
      <c r="A20" s="1">
        <v>6.38</v>
      </c>
      <c r="B20" s="1">
        <v>13.89</v>
      </c>
      <c r="C20" s="1">
        <v>7.14</v>
      </c>
    </row>
    <row r="21" spans="1:4">
      <c r="A21" s="1">
        <v>9.09</v>
      </c>
      <c r="B21" s="1">
        <v>12.5</v>
      </c>
      <c r="C21" s="1">
        <v>8.82</v>
      </c>
    </row>
    <row r="22" spans="1:4">
      <c r="A22" s="1">
        <v>6.91</v>
      </c>
      <c r="B22" s="1">
        <v>8.6999999999999993</v>
      </c>
      <c r="C22" s="1">
        <v>7.37</v>
      </c>
    </row>
    <row r="23" spans="1:4">
      <c r="A23" s="1">
        <v>4.82</v>
      </c>
      <c r="B23" s="1">
        <v>10.26</v>
      </c>
      <c r="C23" s="1">
        <v>8.26</v>
      </c>
    </row>
    <row r="24" spans="1:4">
      <c r="A24" s="1">
        <v>6.42</v>
      </c>
      <c r="B24" s="1">
        <v>10.34</v>
      </c>
      <c r="C24" s="1">
        <v>8.77</v>
      </c>
    </row>
    <row r="25" spans="1:4">
      <c r="A25" s="1">
        <v>2.63</v>
      </c>
      <c r="B25" s="1">
        <v>17.82</v>
      </c>
      <c r="C25" s="1">
        <v>8.74</v>
      </c>
    </row>
    <row r="26" spans="1:4">
      <c r="A26" s="1">
        <v>5.84</v>
      </c>
      <c r="B26" s="1">
        <v>5.88</v>
      </c>
      <c r="C26" s="1">
        <v>13.1</v>
      </c>
    </row>
    <row r="27" spans="1:4">
      <c r="A27" s="1">
        <v>7.58</v>
      </c>
      <c r="B27" s="1">
        <v>5.8</v>
      </c>
      <c r="C27" s="1">
        <v>10.61</v>
      </c>
    </row>
    <row r="28" spans="1:4">
      <c r="A28" s="1">
        <v>5.68</v>
      </c>
      <c r="B28" s="1">
        <v>7.26</v>
      </c>
      <c r="C28" s="1">
        <v>7.63</v>
      </c>
    </row>
    <row r="29" spans="1:4">
      <c r="A29" s="1">
        <v>10.62</v>
      </c>
      <c r="B29" s="1">
        <v>3.95</v>
      </c>
      <c r="C29" s="1">
        <v>6.85</v>
      </c>
    </row>
    <row r="30" spans="1:4">
      <c r="A30" s="1">
        <v>9.7200000000000006</v>
      </c>
      <c r="B30" s="1">
        <v>3.06</v>
      </c>
      <c r="C30" s="1">
        <v>4.04</v>
      </c>
    </row>
    <row r="31" spans="1:4">
      <c r="A31" s="1">
        <v>6.19</v>
      </c>
      <c r="B31" s="1">
        <v>11.29</v>
      </c>
      <c r="C31" s="1">
        <v>6.56</v>
      </c>
    </row>
    <row r="32" spans="1:4">
      <c r="A32" s="1">
        <v>7.42</v>
      </c>
      <c r="B32" s="1">
        <v>14.55</v>
      </c>
      <c r="C32" s="1">
        <v>10.09</v>
      </c>
    </row>
    <row r="33" spans="1:3">
      <c r="A33" s="1">
        <v>4.24</v>
      </c>
      <c r="B33" s="1">
        <v>6.02</v>
      </c>
      <c r="C33" s="1">
        <v>6.9</v>
      </c>
    </row>
    <row r="34" spans="1:3">
      <c r="A34" s="1">
        <v>5.0599999999999996</v>
      </c>
      <c r="B34" s="1">
        <v>16.36</v>
      </c>
      <c r="C34" s="1">
        <v>5.56</v>
      </c>
    </row>
    <row r="35" spans="1:3">
      <c r="A35" s="1"/>
      <c r="B35" s="1"/>
      <c r="C35" s="1"/>
    </row>
    <row r="36" spans="1:3">
      <c r="A36" s="1">
        <v>3.81</v>
      </c>
      <c r="B36" s="1">
        <v>15.97</v>
      </c>
      <c r="C36" s="1">
        <v>9.52</v>
      </c>
    </row>
    <row r="37" spans="1:3">
      <c r="A37" s="1">
        <v>7.94</v>
      </c>
      <c r="B37" s="1">
        <v>6.65</v>
      </c>
      <c r="C37" s="1">
        <v>7.69</v>
      </c>
    </row>
    <row r="38" spans="1:3">
      <c r="A38" s="1">
        <v>7.61</v>
      </c>
      <c r="B38" s="1">
        <v>9.86</v>
      </c>
      <c r="C38" s="1">
        <v>7.14</v>
      </c>
    </row>
    <row r="39" spans="1:3">
      <c r="A39" s="1">
        <v>12.1</v>
      </c>
      <c r="B39" s="1">
        <v>5.77</v>
      </c>
      <c r="C39" s="1">
        <v>10.58</v>
      </c>
    </row>
    <row r="40" spans="1:3">
      <c r="A40" s="1">
        <v>8.57</v>
      </c>
      <c r="B40" s="1">
        <v>8.9600000000000009</v>
      </c>
      <c r="C40" s="1">
        <v>5.33</v>
      </c>
    </row>
    <row r="41" spans="1:3">
      <c r="A41" s="1">
        <v>5.81</v>
      </c>
      <c r="B41" s="1">
        <v>3.57</v>
      </c>
      <c r="C41" s="1">
        <v>12.93</v>
      </c>
    </row>
    <row r="42" spans="1:3">
      <c r="A42" s="1">
        <v>7.76</v>
      </c>
      <c r="B42" s="1">
        <v>6.41</v>
      </c>
      <c r="C42" s="1">
        <v>7.32</v>
      </c>
    </row>
    <row r="43" spans="1:3">
      <c r="A43" s="1">
        <v>6.78</v>
      </c>
      <c r="B43" s="1">
        <v>9.4700000000000006</v>
      </c>
      <c r="C43" s="1">
        <v>3.09</v>
      </c>
    </row>
    <row r="44" spans="1:3">
      <c r="A44" s="1">
        <v>2.02</v>
      </c>
      <c r="B44" s="1">
        <v>8.33</v>
      </c>
      <c r="C44" s="1">
        <v>3.17</v>
      </c>
    </row>
    <row r="45" spans="1:3">
      <c r="A45" s="1">
        <v>2.7</v>
      </c>
      <c r="B45" s="1">
        <v>9.4499999999999993</v>
      </c>
      <c r="C45" s="1">
        <v>5.83</v>
      </c>
    </row>
    <row r="46" spans="1:3">
      <c r="A46" s="1">
        <v>10.28</v>
      </c>
      <c r="B46" s="1">
        <v>11.36</v>
      </c>
      <c r="C46" s="1">
        <v>2.27</v>
      </c>
    </row>
    <row r="47" spans="1:3">
      <c r="A47" s="1">
        <v>6.17</v>
      </c>
      <c r="B47" s="1">
        <v>9.4600000000000009</v>
      </c>
      <c r="C47" s="1">
        <v>4.17</v>
      </c>
    </row>
    <row r="48" spans="1:3">
      <c r="A48" s="1">
        <v>10.29</v>
      </c>
      <c r="B48" s="1">
        <v>18.87</v>
      </c>
      <c r="C48" s="1">
        <v>8.41</v>
      </c>
    </row>
    <row r="49" spans="1:3">
      <c r="A49" s="1">
        <v>4.96</v>
      </c>
      <c r="B49" s="1">
        <v>7.41</v>
      </c>
      <c r="C49" s="1">
        <v>6.15</v>
      </c>
    </row>
    <row r="50" spans="1:3">
      <c r="A50" s="1">
        <v>3.16</v>
      </c>
      <c r="B50" s="1">
        <v>7.53</v>
      </c>
      <c r="C50" s="1">
        <v>4.3</v>
      </c>
    </row>
    <row r="51" spans="1:3">
      <c r="A51" s="1">
        <v>5</v>
      </c>
      <c r="B51" s="1">
        <v>13.85</v>
      </c>
      <c r="C51" s="1">
        <v>6.93</v>
      </c>
    </row>
  </sheetData>
  <phoneticPr fontId="2" type="noConversion"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5201C-2134-4C33-8ED3-A143D76B57FF}">
  <dimension ref="A1:R7"/>
  <sheetViews>
    <sheetView workbookViewId="0">
      <selection activeCell="O26" sqref="A1:XFD1048576"/>
    </sheetView>
  </sheetViews>
  <sheetFormatPr defaultRowHeight="14"/>
  <sheetData>
    <row r="1" spans="1:18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>
      <c r="A2" s="28" t="s">
        <v>0</v>
      </c>
      <c r="B2" s="28"/>
      <c r="C2" s="28"/>
      <c r="D2" s="28" t="s">
        <v>1</v>
      </c>
      <c r="E2" s="28"/>
      <c r="F2" s="28"/>
      <c r="G2" s="28" t="s">
        <v>277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278</v>
      </c>
      <c r="Q2" s="28"/>
      <c r="R2" s="28"/>
    </row>
    <row r="3" spans="1:18">
      <c r="A3" s="1">
        <v>0.93787721902994503</v>
      </c>
      <c r="B3" s="1">
        <v>1.36079764965678</v>
      </c>
      <c r="C3" s="1">
        <v>0.99994994861410402</v>
      </c>
      <c r="D3" s="1">
        <v>1.9730924123420901</v>
      </c>
      <c r="E3" s="1">
        <v>2.5814923790417201</v>
      </c>
      <c r="F3" s="1">
        <v>1.9143689947044</v>
      </c>
      <c r="G3" s="1">
        <v>0.55873926666194795</v>
      </c>
      <c r="H3" s="1">
        <v>0.301130457913655</v>
      </c>
      <c r="I3" s="1">
        <v>0.49837296019538802</v>
      </c>
      <c r="J3" s="1">
        <v>494.72945570249902</v>
      </c>
      <c r="K3" s="1">
        <v>531.90732382137298</v>
      </c>
      <c r="L3" s="1">
        <v>591.38338739417497</v>
      </c>
      <c r="M3" s="1">
        <v>1608.6082306453</v>
      </c>
      <c r="N3" s="1">
        <v>2239.6479309378801</v>
      </c>
      <c r="O3" s="1">
        <v>2929.66658116177</v>
      </c>
      <c r="P3" s="1">
        <v>607.62852385727501</v>
      </c>
      <c r="Q3" s="1">
        <v>426.45345274367799</v>
      </c>
      <c r="R3" s="1">
        <v>370.32505613411399</v>
      </c>
    </row>
    <row r="5" spans="1:18">
      <c r="A5" s="35" t="s">
        <v>180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28" t="s">
        <v>0</v>
      </c>
      <c r="B6" s="28"/>
      <c r="C6" s="28"/>
      <c r="D6" s="28" t="s">
        <v>1</v>
      </c>
      <c r="E6" s="28"/>
      <c r="F6" s="28"/>
      <c r="G6" s="28" t="s">
        <v>277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278</v>
      </c>
      <c r="Q6" s="28"/>
      <c r="R6" s="28"/>
    </row>
    <row r="7" spans="1:18">
      <c r="A7" s="1">
        <v>0.99993371344042703</v>
      </c>
      <c r="B7" s="1">
        <v>0.92474568133219204</v>
      </c>
      <c r="C7" s="1">
        <v>1.2552079272007799</v>
      </c>
      <c r="D7" s="1">
        <v>5.3059939257590099</v>
      </c>
      <c r="E7" s="1">
        <v>6.39498779023757</v>
      </c>
      <c r="F7" s="1">
        <v>6.2973291069919899</v>
      </c>
      <c r="G7" s="1">
        <v>1.17271652238423</v>
      </c>
      <c r="H7" s="1">
        <v>0.93520241665269999</v>
      </c>
      <c r="I7" s="1">
        <v>1.1791996166297101</v>
      </c>
      <c r="J7" s="1">
        <v>23.9528338075981</v>
      </c>
      <c r="K7" s="1">
        <v>23.453042489054098</v>
      </c>
      <c r="L7" s="1">
        <v>26.210952098507398</v>
      </c>
      <c r="M7" s="1">
        <v>115.613520400748</v>
      </c>
      <c r="N7" s="1">
        <v>132.52178716785301</v>
      </c>
      <c r="O7" s="1">
        <v>105.261859366693</v>
      </c>
      <c r="P7" s="1">
        <v>20.1670988761724</v>
      </c>
      <c r="Q7" s="1">
        <v>25.091963123411599</v>
      </c>
      <c r="R7" s="1">
        <v>24.4347665934249</v>
      </c>
    </row>
  </sheetData>
  <mergeCells count="14">
    <mergeCell ref="P6:R6"/>
    <mergeCell ref="A1:R1"/>
    <mergeCell ref="A5:R5"/>
    <mergeCell ref="A6:C6"/>
    <mergeCell ref="D6:F6"/>
    <mergeCell ref="G6:I6"/>
    <mergeCell ref="J6:L6"/>
    <mergeCell ref="M6:O6"/>
    <mergeCell ref="A2:C2"/>
    <mergeCell ref="D2:F2"/>
    <mergeCell ref="G2:I2"/>
    <mergeCell ref="J2:L2"/>
    <mergeCell ref="M2:O2"/>
    <mergeCell ref="P2:R2"/>
  </mergeCells>
  <phoneticPr fontId="2" type="noConversion"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A0C42-954F-436D-AE6A-BFBD78F957A5}">
  <dimension ref="A1:G11"/>
  <sheetViews>
    <sheetView workbookViewId="0">
      <selection activeCell="H16" sqref="A1:XFD1048576"/>
    </sheetView>
  </sheetViews>
  <sheetFormatPr defaultRowHeight="14"/>
  <sheetData>
    <row r="1" spans="1:7">
      <c r="A1" s="35" t="s">
        <v>9</v>
      </c>
      <c r="B1" s="35"/>
      <c r="C1" s="35"/>
      <c r="D1" s="35"/>
      <c r="E1" s="35"/>
      <c r="F1" s="35"/>
      <c r="G1" s="35"/>
    </row>
    <row r="2" spans="1:7">
      <c r="A2" s="2"/>
      <c r="B2" s="28" t="s">
        <v>171</v>
      </c>
      <c r="C2" s="28"/>
      <c r="D2" s="28"/>
      <c r="E2" s="28" t="s">
        <v>279</v>
      </c>
      <c r="F2" s="28"/>
      <c r="G2" s="28"/>
    </row>
    <row r="3" spans="1:7">
      <c r="A3" s="4" t="s">
        <v>0</v>
      </c>
      <c r="B3" s="1">
        <v>0.99973567315799405</v>
      </c>
      <c r="C3" s="1">
        <v>1.25398578677465</v>
      </c>
      <c r="D3" s="1">
        <v>1.0269448912407499</v>
      </c>
      <c r="E3" s="1">
        <v>0.970203937397914</v>
      </c>
      <c r="F3" s="1">
        <v>1.1142925142486899</v>
      </c>
      <c r="G3" s="1">
        <v>0.85970627456773696</v>
      </c>
    </row>
    <row r="4" spans="1:7">
      <c r="A4" s="4" t="s">
        <v>2</v>
      </c>
      <c r="B4" s="1">
        <v>531.82357629260696</v>
      </c>
      <c r="C4" s="1">
        <v>583.150008000615</v>
      </c>
      <c r="D4" s="1">
        <v>829.425564424355</v>
      </c>
      <c r="E4" s="1">
        <v>596.726634184457</v>
      </c>
      <c r="F4" s="1">
        <v>745.49221893550202</v>
      </c>
      <c r="G4" s="1">
        <v>740.485527303607</v>
      </c>
    </row>
    <row r="5" spans="1:7">
      <c r="A5" s="4" t="s">
        <v>3</v>
      </c>
      <c r="B5" s="1">
        <v>3657.88009342551</v>
      </c>
      <c r="C5" s="1">
        <v>4277.1194464189603</v>
      </c>
      <c r="D5" s="1">
        <v>5992.8183784899602</v>
      </c>
      <c r="E5" s="1">
        <v>2620.8824709949999</v>
      </c>
      <c r="F5" s="1">
        <v>2547.82115257753</v>
      </c>
      <c r="G5" s="1">
        <v>2296.9087513572799</v>
      </c>
    </row>
    <row r="7" spans="1:7">
      <c r="A7" s="35" t="s">
        <v>180</v>
      </c>
      <c r="B7" s="35"/>
      <c r="C7" s="35"/>
      <c r="D7" s="35"/>
      <c r="E7" s="35"/>
      <c r="F7" s="35"/>
      <c r="G7" s="35"/>
    </row>
    <row r="8" spans="1:7">
      <c r="A8" s="2"/>
      <c r="B8" s="28" t="s">
        <v>171</v>
      </c>
      <c r="C8" s="28"/>
      <c r="D8" s="28"/>
      <c r="E8" s="28" t="s">
        <v>279</v>
      </c>
      <c r="F8" s="28"/>
      <c r="G8" s="28"/>
    </row>
    <row r="9" spans="1:7">
      <c r="A9" s="4" t="s">
        <v>0</v>
      </c>
      <c r="B9" s="1">
        <v>0.99999309139748704</v>
      </c>
      <c r="C9" s="1">
        <v>0.96268176715020604</v>
      </c>
      <c r="D9" s="1">
        <v>1.21717328406536</v>
      </c>
      <c r="E9" s="1">
        <v>0.83750558262219399</v>
      </c>
      <c r="F9" s="1">
        <v>0.63168197310763896</v>
      </c>
      <c r="G9" s="1">
        <v>0.40832341983953802</v>
      </c>
    </row>
    <row r="10" spans="1:7">
      <c r="A10" s="4" t="s">
        <v>2</v>
      </c>
      <c r="B10" s="1">
        <v>12.7035314027487</v>
      </c>
      <c r="C10" s="1">
        <v>15.2851692310053</v>
      </c>
      <c r="D10" s="1">
        <v>14.239049667009301</v>
      </c>
      <c r="E10" s="1">
        <v>16.0960853116256</v>
      </c>
      <c r="F10" s="1">
        <v>15.538308113434001</v>
      </c>
      <c r="G10" s="1">
        <v>15.7955974827502</v>
      </c>
    </row>
    <row r="11" spans="1:7">
      <c r="A11" s="4" t="s">
        <v>3</v>
      </c>
      <c r="B11" s="1">
        <v>113.939358023132</v>
      </c>
      <c r="C11" s="1">
        <v>104.399866431429</v>
      </c>
      <c r="D11" s="1">
        <v>127.16082842651799</v>
      </c>
      <c r="E11" s="1">
        <v>68.947630845660697</v>
      </c>
      <c r="F11" s="1">
        <v>68.077903905388695</v>
      </c>
      <c r="G11" s="1">
        <v>89.299658966341596</v>
      </c>
    </row>
  </sheetData>
  <mergeCells count="6">
    <mergeCell ref="B2:D2"/>
    <mergeCell ref="E2:G2"/>
    <mergeCell ref="A1:G1"/>
    <mergeCell ref="B8:D8"/>
    <mergeCell ref="E8:G8"/>
    <mergeCell ref="A7:G7"/>
  </mergeCells>
  <phoneticPr fontId="2" type="noConversion"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F4070-1004-4E7C-8516-9CEAD230E99D}">
  <dimension ref="A1:R7"/>
  <sheetViews>
    <sheetView workbookViewId="0">
      <selection sqref="A1:R7"/>
    </sheetView>
  </sheetViews>
  <sheetFormatPr defaultRowHeight="14"/>
  <sheetData>
    <row r="1" spans="1:18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>
      <c r="A2" s="28" t="s">
        <v>0</v>
      </c>
      <c r="B2" s="28"/>
      <c r="C2" s="28"/>
      <c r="D2" s="28" t="s">
        <v>1</v>
      </c>
      <c r="E2" s="28"/>
      <c r="F2" s="28"/>
      <c r="G2" s="28" t="s">
        <v>277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278</v>
      </c>
      <c r="Q2" s="28"/>
      <c r="R2" s="28"/>
    </row>
    <row r="3" spans="1:18">
      <c r="A3" s="1">
        <v>0.99984467373672303</v>
      </c>
      <c r="B3" s="1">
        <v>0.80017298926882396</v>
      </c>
      <c r="C3" s="1">
        <v>1.0533051989220501</v>
      </c>
      <c r="D3" s="1">
        <v>2.7864548085760701</v>
      </c>
      <c r="E3" s="1">
        <v>3.2536128353321998</v>
      </c>
      <c r="F3" s="1">
        <v>3.7055692207878201</v>
      </c>
      <c r="G3" s="1">
        <v>0.32819189397725801</v>
      </c>
      <c r="H3" s="1">
        <v>0.31330935654289399</v>
      </c>
      <c r="I3" s="1">
        <v>0.26801199227647599</v>
      </c>
      <c r="J3" s="1">
        <v>9.2101896618417101</v>
      </c>
      <c r="K3" s="1">
        <v>9.1293170770425593</v>
      </c>
      <c r="L3" s="1">
        <v>14.0529804066207</v>
      </c>
      <c r="M3" s="1">
        <v>151.89174059413301</v>
      </c>
      <c r="N3" s="1">
        <v>121.332801932308</v>
      </c>
      <c r="O3" s="1">
        <v>111.94197171121699</v>
      </c>
      <c r="P3" s="1">
        <v>9.8034022234351497</v>
      </c>
      <c r="Q3" s="1">
        <v>9.7691032395716402</v>
      </c>
      <c r="R3" s="1">
        <v>12.8001953047161</v>
      </c>
    </row>
    <row r="5" spans="1:18">
      <c r="A5" s="35" t="s">
        <v>180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28" t="s">
        <v>0</v>
      </c>
      <c r="B6" s="28"/>
      <c r="C6" s="28"/>
      <c r="D6" s="28" t="s">
        <v>1</v>
      </c>
      <c r="E6" s="28"/>
      <c r="F6" s="28"/>
      <c r="G6" s="28" t="s">
        <v>277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278</v>
      </c>
      <c r="Q6" s="28"/>
      <c r="R6" s="28"/>
    </row>
    <row r="7" spans="1:18">
      <c r="A7" s="1">
        <v>0.57833189496993098</v>
      </c>
      <c r="B7" s="1">
        <v>0.81709475824939604</v>
      </c>
      <c r="C7" s="1">
        <v>0.99998747739985305</v>
      </c>
      <c r="D7" s="1">
        <v>4.6023499842482103</v>
      </c>
      <c r="E7" s="1">
        <v>4.1263211925574401</v>
      </c>
      <c r="F7" s="1">
        <v>4.5080619445250196</v>
      </c>
      <c r="G7" s="1">
        <v>0.48395819827614101</v>
      </c>
      <c r="H7" s="1">
        <v>0.35226310415338802</v>
      </c>
      <c r="I7" s="1">
        <v>0.18922093652980701</v>
      </c>
      <c r="J7" s="1">
        <v>6.8764454025472501</v>
      </c>
      <c r="K7" s="1">
        <v>7.2747753368659902</v>
      </c>
      <c r="L7" s="1">
        <v>10.3225419713349</v>
      </c>
      <c r="M7" s="1">
        <v>185.86456350054601</v>
      </c>
      <c r="N7" s="1">
        <v>233.41163230132699</v>
      </c>
      <c r="O7" s="1">
        <v>201.78463745041</v>
      </c>
      <c r="P7" s="1">
        <v>6.4491920796363802</v>
      </c>
      <c r="Q7" s="1">
        <v>7.5056110409918197</v>
      </c>
      <c r="R7" s="1">
        <v>8.9482106086783499</v>
      </c>
    </row>
  </sheetData>
  <mergeCells count="14">
    <mergeCell ref="A1:R1"/>
    <mergeCell ref="A6:C6"/>
    <mergeCell ref="D6:F6"/>
    <mergeCell ref="G6:I6"/>
    <mergeCell ref="J6:L6"/>
    <mergeCell ref="M6:O6"/>
    <mergeCell ref="P6:R6"/>
    <mergeCell ref="A5:R5"/>
    <mergeCell ref="A2:C2"/>
    <mergeCell ref="D2:F2"/>
    <mergeCell ref="G2:I2"/>
    <mergeCell ref="J2:L2"/>
    <mergeCell ref="M2:O2"/>
    <mergeCell ref="P2:R2"/>
  </mergeCells>
  <phoneticPr fontId="2" type="noConversion"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9B552-A477-4981-8DD5-1628EC273595}">
  <dimension ref="A1:R7"/>
  <sheetViews>
    <sheetView workbookViewId="0">
      <selection activeCell="Q12" sqref="Q12"/>
    </sheetView>
  </sheetViews>
  <sheetFormatPr defaultRowHeight="14"/>
  <sheetData>
    <row r="1" spans="1:18">
      <c r="A1" s="35" t="s">
        <v>140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>
      <c r="A2" s="28" t="s">
        <v>0</v>
      </c>
      <c r="B2" s="28"/>
      <c r="C2" s="28"/>
      <c r="D2" s="28" t="s">
        <v>1</v>
      </c>
      <c r="E2" s="28"/>
      <c r="F2" s="28"/>
      <c r="G2" s="28" t="s">
        <v>277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278</v>
      </c>
      <c r="Q2" s="28"/>
      <c r="R2" s="28"/>
    </row>
    <row r="3" spans="1:18">
      <c r="A3" s="1">
        <v>0.99993761700739603</v>
      </c>
      <c r="B3" s="1">
        <v>0.87849744442311695</v>
      </c>
      <c r="C3" s="1">
        <v>1.0124565921648501</v>
      </c>
      <c r="D3" s="1">
        <v>1.23302647332505</v>
      </c>
      <c r="E3" s="1">
        <v>1.3523944496143601</v>
      </c>
      <c r="F3" s="1">
        <v>1.85971819397889</v>
      </c>
      <c r="G3" s="1">
        <v>1.05915519245889</v>
      </c>
      <c r="H3" s="1">
        <v>1.9343343448794099</v>
      </c>
      <c r="I3" s="1">
        <v>1.20155899098743</v>
      </c>
      <c r="J3" s="1">
        <v>113.10160761800699</v>
      </c>
      <c r="K3" s="1">
        <v>98.455930066636597</v>
      </c>
      <c r="L3" s="1">
        <v>101.20643763061</v>
      </c>
      <c r="M3" s="1">
        <v>237.75582755202601</v>
      </c>
      <c r="N3" s="1">
        <v>376.76558241409401</v>
      </c>
      <c r="O3" s="1">
        <v>282.70915018379901</v>
      </c>
      <c r="P3" s="1">
        <v>94.8717711834868</v>
      </c>
      <c r="Q3" s="1">
        <v>109.066884184225</v>
      </c>
      <c r="R3" s="1">
        <v>105.21726022022</v>
      </c>
    </row>
    <row r="5" spans="1:18">
      <c r="A5" s="35" t="s">
        <v>180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</row>
    <row r="6" spans="1:18">
      <c r="A6" s="28" t="s">
        <v>0</v>
      </c>
      <c r="B6" s="28"/>
      <c r="C6" s="28"/>
      <c r="D6" s="28" t="s">
        <v>1</v>
      </c>
      <c r="E6" s="28"/>
      <c r="F6" s="28"/>
      <c r="G6" s="28" t="s">
        <v>277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278</v>
      </c>
      <c r="Q6" s="28"/>
      <c r="R6" s="28"/>
    </row>
    <row r="7" spans="1:18">
      <c r="A7" s="1">
        <v>0.99999747854493004</v>
      </c>
      <c r="B7" s="1">
        <v>1.3631654035044101</v>
      </c>
      <c r="C7" s="1"/>
      <c r="D7" s="1">
        <v>0.43890639405724102</v>
      </c>
      <c r="E7" s="1">
        <v>0.73849419562718799</v>
      </c>
      <c r="F7" s="1">
        <v>0.66094380087290305</v>
      </c>
      <c r="G7" s="1">
        <v>0.68177466357140004</v>
      </c>
      <c r="H7" s="1">
        <v>0.56590394449089798</v>
      </c>
      <c r="I7" s="1"/>
      <c r="J7" s="1">
        <v>6.3210910381918799</v>
      </c>
      <c r="K7" s="1">
        <v>5.0774528723475099</v>
      </c>
      <c r="L7" s="1">
        <v>4.4001259154001202</v>
      </c>
      <c r="M7" s="1">
        <v>50.951109790421697</v>
      </c>
      <c r="N7" s="1">
        <v>70.779705253491201</v>
      </c>
      <c r="O7" s="1">
        <v>70.5384107823173</v>
      </c>
      <c r="P7" s="1">
        <v>21.084202372456801</v>
      </c>
      <c r="Q7" s="1">
        <v>11.3562992167508</v>
      </c>
      <c r="R7" s="1">
        <v>15.6294829211154</v>
      </c>
    </row>
  </sheetData>
  <mergeCells count="14">
    <mergeCell ref="A1:R1"/>
    <mergeCell ref="A2:C2"/>
    <mergeCell ref="D2:F2"/>
    <mergeCell ref="G2:I2"/>
    <mergeCell ref="J2:L2"/>
    <mergeCell ref="M2:O2"/>
    <mergeCell ref="P2:R2"/>
    <mergeCell ref="A5:R5"/>
    <mergeCell ref="A6:C6"/>
    <mergeCell ref="D6:F6"/>
    <mergeCell ref="G6:I6"/>
    <mergeCell ref="J6:L6"/>
    <mergeCell ref="M6:O6"/>
    <mergeCell ref="P6:R6"/>
  </mergeCells>
  <phoneticPr fontId="2" type="noConversion"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D4FD2B-11C6-499C-9396-F224F91FF95B}">
  <dimension ref="A1:M23"/>
  <sheetViews>
    <sheetView tabSelected="1" workbookViewId="0">
      <selection activeCell="P7" sqref="P7"/>
    </sheetView>
  </sheetViews>
  <sheetFormatPr defaultRowHeight="14"/>
  <sheetData>
    <row r="1" spans="1:13">
      <c r="A1" s="35" t="s">
        <v>140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B2" s="28" t="s">
        <v>0</v>
      </c>
      <c r="C2" s="28"/>
      <c r="D2" s="28"/>
      <c r="E2" s="28" t="s">
        <v>1</v>
      </c>
      <c r="F2" s="28"/>
      <c r="G2" s="28"/>
      <c r="H2" s="28" t="s">
        <v>340</v>
      </c>
      <c r="I2" s="28"/>
      <c r="J2" s="28"/>
      <c r="K2" s="28" t="s">
        <v>341</v>
      </c>
      <c r="L2" s="28"/>
      <c r="M2" s="28"/>
    </row>
    <row r="3" spans="1:13">
      <c r="A3" s="4" t="s">
        <v>219</v>
      </c>
      <c r="B3" s="1">
        <v>0.42314500772397401</v>
      </c>
      <c r="C3" s="1">
        <v>1.2581140419038599</v>
      </c>
      <c r="D3" s="1">
        <v>0.99996570494832304</v>
      </c>
      <c r="E3" s="1">
        <v>2.3845665916496199</v>
      </c>
      <c r="F3" s="1">
        <v>2.7323386371019698</v>
      </c>
      <c r="G3" s="1">
        <v>2.3821749897183802</v>
      </c>
      <c r="H3" s="1">
        <v>13.0993214109909</v>
      </c>
      <c r="I3" s="1">
        <v>17.2530787976638</v>
      </c>
      <c r="J3" s="1">
        <v>13.928756699768799</v>
      </c>
      <c r="K3" s="1">
        <v>32.408431826309702</v>
      </c>
      <c r="L3" s="1">
        <v>35.370065272905997</v>
      </c>
      <c r="M3" s="1">
        <v>38.716169298187197</v>
      </c>
    </row>
    <row r="4" spans="1:13">
      <c r="A4" s="8" t="s">
        <v>280</v>
      </c>
      <c r="B4" s="1">
        <v>1.04193360096196</v>
      </c>
      <c r="C4" s="1">
        <v>0.15551180595730199</v>
      </c>
      <c r="D4" s="1">
        <v>0.57707819341384803</v>
      </c>
      <c r="E4" s="1">
        <v>0.16331648193014001</v>
      </c>
      <c r="F4" s="1">
        <v>0.20395864053693599</v>
      </c>
      <c r="G4" s="1">
        <v>0.23035083216885499</v>
      </c>
      <c r="H4" s="1">
        <v>5.6835418907703996</v>
      </c>
      <c r="I4" s="1">
        <v>4.9328248189905599</v>
      </c>
      <c r="J4" s="1">
        <v>5.8963345394893301</v>
      </c>
      <c r="K4" s="1">
        <v>3.4335872037858599</v>
      </c>
      <c r="L4" s="1">
        <v>4.1302865417315298</v>
      </c>
      <c r="M4" s="1">
        <v>4.7928171715657397</v>
      </c>
    </row>
    <row r="5" spans="1:13">
      <c r="A5" s="8" t="s">
        <v>281</v>
      </c>
      <c r="B5" s="1">
        <v>0.45060513034827498</v>
      </c>
      <c r="C5" s="1">
        <v>0.52952946124313505</v>
      </c>
      <c r="D5" s="1">
        <v>0.94213728652322104</v>
      </c>
      <c r="E5" s="1">
        <v>0.10057570782304801</v>
      </c>
      <c r="F5" s="1">
        <v>0.29029882084715303</v>
      </c>
      <c r="G5" s="1">
        <v>0.91155993062910201</v>
      </c>
      <c r="H5" s="1">
        <v>11.475635967559301</v>
      </c>
      <c r="I5" s="1">
        <v>12.6815537689893</v>
      </c>
      <c r="J5" s="1">
        <v>9.9458104376163305</v>
      </c>
      <c r="K5" s="1">
        <v>4.9738914984022404</v>
      </c>
      <c r="L5" s="1">
        <v>6.56104869334367</v>
      </c>
      <c r="M5" s="1">
        <v>6.5857732257381203</v>
      </c>
    </row>
    <row r="7" spans="1:13">
      <c r="A7" s="35" t="s">
        <v>175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</row>
    <row r="8" spans="1:13">
      <c r="A8" s="2"/>
      <c r="B8" s="28" t="s">
        <v>0</v>
      </c>
      <c r="C8" s="28"/>
      <c r="D8" s="28"/>
      <c r="E8" s="28" t="s">
        <v>1</v>
      </c>
      <c r="F8" s="28"/>
      <c r="G8" s="28"/>
      <c r="H8" s="28" t="s">
        <v>6</v>
      </c>
      <c r="I8" s="28"/>
      <c r="J8" s="28"/>
      <c r="K8" s="28" t="s">
        <v>7</v>
      </c>
      <c r="L8" s="28"/>
      <c r="M8" s="28"/>
    </row>
    <row r="9" spans="1:13">
      <c r="A9" s="4" t="s">
        <v>219</v>
      </c>
      <c r="B9" s="1">
        <v>0.76687660348952602</v>
      </c>
      <c r="C9" s="1">
        <v>0.99998213630476096</v>
      </c>
      <c r="D9" s="1">
        <v>0.92696074790084504</v>
      </c>
      <c r="E9" s="1">
        <v>1.746</v>
      </c>
      <c r="F9" s="1">
        <v>1.3572766517922199</v>
      </c>
      <c r="G9" s="1">
        <v>1.2189732297832101</v>
      </c>
      <c r="H9" s="1">
        <v>1.6711252979786899</v>
      </c>
      <c r="I9" s="1">
        <v>2.0895003674848001</v>
      </c>
      <c r="J9" s="1">
        <v>1.94078616908815</v>
      </c>
      <c r="K9" s="1">
        <v>4.8171182313357699</v>
      </c>
      <c r="L9" s="1">
        <v>7.6228437251491599</v>
      </c>
      <c r="M9" s="1">
        <v>6.6203466184861304</v>
      </c>
    </row>
    <row r="10" spans="1:13">
      <c r="A10" s="8" t="s">
        <v>280</v>
      </c>
      <c r="B10" s="1">
        <v>0.279155068644448</v>
      </c>
      <c r="C10" s="1">
        <v>0.33839897862209001</v>
      </c>
      <c r="D10" s="1">
        <v>0.33789961474170099</v>
      </c>
      <c r="E10" s="1">
        <v>0.34265377138242697</v>
      </c>
      <c r="F10" s="1">
        <v>0.46281845885647699</v>
      </c>
      <c r="G10" s="1">
        <v>0.39338805449151099</v>
      </c>
      <c r="H10" s="1">
        <v>0.49022910005328302</v>
      </c>
      <c r="I10" s="1">
        <v>0.48608064464523398</v>
      </c>
      <c r="J10" s="1">
        <v>0.65647403017261297</v>
      </c>
      <c r="K10" s="1">
        <v>1.84256652146727</v>
      </c>
      <c r="L10" s="1">
        <v>1.86959300720385</v>
      </c>
      <c r="M10" s="1">
        <v>1.5912360571890001</v>
      </c>
    </row>
    <row r="11" spans="1:13">
      <c r="A11" s="8" t="s">
        <v>281</v>
      </c>
      <c r="B11" s="1">
        <v>0.244378099372456</v>
      </c>
      <c r="C11" s="1">
        <v>0.34337209650924999</v>
      </c>
      <c r="D11" s="1">
        <v>0.295502920347193</v>
      </c>
      <c r="E11" s="1">
        <v>0.193891921533283</v>
      </c>
      <c r="F11" s="1">
        <v>0.24415204395338599</v>
      </c>
      <c r="G11" s="1">
        <v>0.271465033678982</v>
      </c>
      <c r="H11" s="1">
        <v>0.49017530914278801</v>
      </c>
      <c r="I11" s="1">
        <v>0.41953507666831003</v>
      </c>
      <c r="J11" s="1">
        <v>0.49548348947489002</v>
      </c>
      <c r="K11" s="1">
        <v>0.36150901154272103</v>
      </c>
      <c r="L11" s="1">
        <v>0.39574902875999801</v>
      </c>
      <c r="M11" s="1">
        <v>0.42535346165336202</v>
      </c>
    </row>
    <row r="13" spans="1:13">
      <c r="A13" s="35" t="s">
        <v>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2"/>
      <c r="B14" s="28" t="s">
        <v>0</v>
      </c>
      <c r="C14" s="28"/>
      <c r="D14" s="28"/>
      <c r="E14" s="28" t="s">
        <v>1</v>
      </c>
      <c r="F14" s="28"/>
      <c r="G14" s="28"/>
      <c r="H14" s="28" t="s">
        <v>6</v>
      </c>
      <c r="I14" s="28"/>
      <c r="J14" s="28"/>
      <c r="K14" s="28" t="s">
        <v>7</v>
      </c>
      <c r="L14" s="28"/>
      <c r="M14" s="28"/>
    </row>
    <row r="15" spans="1:13">
      <c r="A15" s="4" t="s">
        <v>219</v>
      </c>
      <c r="B15" s="1">
        <v>0.79987145510413205</v>
      </c>
      <c r="C15" s="1">
        <v>1.1358121448205101</v>
      </c>
      <c r="D15" s="1">
        <v>0.99952735946112004</v>
      </c>
      <c r="E15" s="1">
        <v>4.4857844267599702</v>
      </c>
      <c r="F15" s="1">
        <v>5.1901667813855097</v>
      </c>
      <c r="G15" s="1">
        <v>4.56223265735452</v>
      </c>
      <c r="H15" s="1">
        <v>136.98095998568999</v>
      </c>
      <c r="I15" s="1">
        <v>134.454851698965</v>
      </c>
      <c r="J15" s="1">
        <v>133.56554358275</v>
      </c>
      <c r="K15" s="1">
        <v>734.91601351170902</v>
      </c>
      <c r="L15" s="1">
        <v>862.148032446667</v>
      </c>
      <c r="M15" s="1">
        <v>775.52135875778094</v>
      </c>
    </row>
    <row r="16" spans="1:13">
      <c r="A16" s="8" t="s">
        <v>280</v>
      </c>
      <c r="B16" s="1">
        <v>2.44437519155945</v>
      </c>
      <c r="C16" s="1">
        <v>0.69935151812547203</v>
      </c>
      <c r="D16" s="1">
        <v>0.39154396066686697</v>
      </c>
      <c r="E16" s="1">
        <v>3.5329424271606</v>
      </c>
      <c r="F16" s="1">
        <v>4.1525069259725598</v>
      </c>
      <c r="G16" s="1">
        <v>3.1774646684065102</v>
      </c>
      <c r="H16" s="1">
        <v>79.415187536396701</v>
      </c>
      <c r="I16" s="1">
        <v>80.372141155819506</v>
      </c>
      <c r="J16" s="1">
        <v>121.81964643471299</v>
      </c>
      <c r="K16" s="1">
        <v>219.23489691935501</v>
      </c>
      <c r="L16" s="1">
        <v>195.46677634701399</v>
      </c>
      <c r="M16" s="1">
        <v>236.50451369416999</v>
      </c>
    </row>
    <row r="17" spans="1:13">
      <c r="A17" s="8" t="s">
        <v>281</v>
      </c>
      <c r="B17" s="1">
        <v>1.5438824509307001</v>
      </c>
      <c r="C17" s="1">
        <v>0.57500167409388303</v>
      </c>
      <c r="D17" s="1">
        <v>0.82143472092674497</v>
      </c>
      <c r="E17" s="1">
        <v>1.9137724832329499</v>
      </c>
      <c r="F17" s="1">
        <v>2.2539650795933102</v>
      </c>
      <c r="G17" s="1">
        <v>1.88431282951413</v>
      </c>
      <c r="H17" s="1">
        <v>122.916504566509</v>
      </c>
      <c r="I17" s="1">
        <v>106.175664395646</v>
      </c>
      <c r="J17" s="1">
        <v>119.38216118906</v>
      </c>
      <c r="K17" s="1">
        <v>265.47670016830102</v>
      </c>
      <c r="L17" s="1">
        <v>291.80383042265697</v>
      </c>
      <c r="M17" s="1">
        <v>297.24766198805702</v>
      </c>
    </row>
    <row r="19" spans="1:13">
      <c r="A19" s="35" t="s">
        <v>180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2"/>
      <c r="B20" s="28" t="s">
        <v>0</v>
      </c>
      <c r="C20" s="28"/>
      <c r="D20" s="28"/>
      <c r="E20" s="28" t="s">
        <v>1</v>
      </c>
      <c r="F20" s="28"/>
      <c r="G20" s="28"/>
      <c r="H20" s="28" t="s">
        <v>6</v>
      </c>
      <c r="I20" s="28"/>
      <c r="J20" s="28"/>
      <c r="K20" s="28" t="s">
        <v>7</v>
      </c>
      <c r="L20" s="28"/>
      <c r="M20" s="28"/>
    </row>
    <row r="21" spans="1:13">
      <c r="A21" s="4" t="s">
        <v>219</v>
      </c>
      <c r="B21" s="1">
        <v>0.92514326130664204</v>
      </c>
      <c r="C21" s="1">
        <v>0.76347806904002902</v>
      </c>
      <c r="D21" s="1">
        <v>0.99995899964485702</v>
      </c>
      <c r="E21" s="1">
        <v>2.5955863091608502</v>
      </c>
      <c r="F21" s="1">
        <v>1.6873918635330001</v>
      </c>
      <c r="G21" s="1">
        <v>1.45225209063646</v>
      </c>
      <c r="H21" s="1">
        <v>1.1276436341084899</v>
      </c>
      <c r="I21" s="1">
        <v>2.1058264931456101</v>
      </c>
      <c r="J21" s="1">
        <v>1.56341211078395</v>
      </c>
      <c r="K21" s="1">
        <v>17.250248967877699</v>
      </c>
      <c r="L21" s="1">
        <v>20.117052517874999</v>
      </c>
      <c r="M21" s="1">
        <v>16.425100904305399</v>
      </c>
    </row>
    <row r="22" spans="1:13">
      <c r="A22" s="8" t="s">
        <v>280</v>
      </c>
      <c r="B22" s="1">
        <v>0.70724327005582499</v>
      </c>
      <c r="C22" s="1">
        <v>1.0034592079056499</v>
      </c>
      <c r="D22" s="1">
        <v>0.31508785249033899</v>
      </c>
      <c r="E22" s="1">
        <v>1.0566938068712399</v>
      </c>
      <c r="F22" s="1">
        <v>1.22766546687001</v>
      </c>
      <c r="G22" s="1">
        <v>0.84554622172879201</v>
      </c>
      <c r="H22" s="1">
        <v>1.20811955301183</v>
      </c>
      <c r="I22" s="1">
        <v>1.6708469412734701</v>
      </c>
      <c r="J22" s="1">
        <v>2.6113470593388799</v>
      </c>
      <c r="K22" s="1">
        <v>2.4624079328478401</v>
      </c>
      <c r="L22" s="1">
        <v>2.2943868311339699</v>
      </c>
      <c r="M22" s="1">
        <v>1.97868880069065</v>
      </c>
    </row>
    <row r="23" spans="1:13">
      <c r="A23" s="8" t="s">
        <v>281</v>
      </c>
      <c r="B23" s="1">
        <v>0.17486320858412799</v>
      </c>
      <c r="C23" s="1">
        <v>0.10753874477664301</v>
      </c>
      <c r="D23" s="1">
        <v>0.69214523698992703</v>
      </c>
      <c r="E23" s="1">
        <v>0.112212329392171</v>
      </c>
      <c r="F23" s="1">
        <v>4.30040707355E-2</v>
      </c>
      <c r="G23" s="1">
        <v>0.222711523681248</v>
      </c>
      <c r="H23" s="1">
        <v>0.26618475521755502</v>
      </c>
      <c r="I23" s="1">
        <v>0.31847640544290401</v>
      </c>
      <c r="J23" s="1">
        <v>0.33895262626449701</v>
      </c>
      <c r="K23" s="1">
        <v>0.86333846648530299</v>
      </c>
      <c r="L23" s="1">
        <v>1.75344488478131</v>
      </c>
      <c r="M23" s="1">
        <v>1.3997159649305899</v>
      </c>
    </row>
  </sheetData>
  <mergeCells count="20">
    <mergeCell ref="B20:D20"/>
    <mergeCell ref="E20:G20"/>
    <mergeCell ref="H20:J20"/>
    <mergeCell ref="K20:M20"/>
    <mergeCell ref="H2:J2"/>
    <mergeCell ref="K2:M2"/>
    <mergeCell ref="B8:D8"/>
    <mergeCell ref="E8:G8"/>
    <mergeCell ref="H8:J8"/>
    <mergeCell ref="K8:M8"/>
    <mergeCell ref="B2:D2"/>
    <mergeCell ref="E2:G2"/>
    <mergeCell ref="A1:M1"/>
    <mergeCell ref="A7:M7"/>
    <mergeCell ref="A13:M13"/>
    <mergeCell ref="A19:M19"/>
    <mergeCell ref="B14:D14"/>
    <mergeCell ref="E14:G14"/>
    <mergeCell ref="H14:J14"/>
    <mergeCell ref="K14:M14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D32B-7B8E-4C8F-A349-F4DA499E6475}">
  <dimension ref="A1:G19"/>
  <sheetViews>
    <sheetView workbookViewId="0">
      <selection activeCell="L11" sqref="L11"/>
    </sheetView>
  </sheetViews>
  <sheetFormatPr defaultRowHeight="14"/>
  <cols>
    <col min="1" max="1" width="8.6640625" style="19"/>
    <col min="2" max="7" width="16.4140625" style="19" bestFit="1" customWidth="1"/>
    <col min="8" max="16384" width="8.6640625" style="19"/>
  </cols>
  <sheetData>
    <row r="1" spans="1:7">
      <c r="A1" s="34" t="s">
        <v>127</v>
      </c>
      <c r="B1" s="34"/>
      <c r="C1" s="34"/>
      <c r="D1" s="34"/>
      <c r="E1" s="34"/>
      <c r="F1" s="34"/>
      <c r="G1" s="34"/>
    </row>
    <row r="2" spans="1:7" ht="15">
      <c r="A2" s="20"/>
      <c r="B2" s="33" t="s">
        <v>125</v>
      </c>
      <c r="C2" s="33"/>
      <c r="D2" s="33"/>
      <c r="E2" s="33" t="s">
        <v>126</v>
      </c>
      <c r="F2" s="33"/>
      <c r="G2" s="33"/>
    </row>
    <row r="3" spans="1:7">
      <c r="A3" s="21" t="s">
        <v>81</v>
      </c>
      <c r="B3" s="22">
        <v>0.9669646873594242</v>
      </c>
      <c r="C3" s="22">
        <v>0.98407333362625771</v>
      </c>
      <c r="D3" s="22">
        <v>0.97138059001450561</v>
      </c>
      <c r="E3" s="22">
        <v>0.58086455052647457</v>
      </c>
      <c r="F3" s="22">
        <v>0.71515845090338725</v>
      </c>
      <c r="G3" s="22">
        <v>0.57312163399977945</v>
      </c>
    </row>
    <row r="4" spans="1:7">
      <c r="A4" s="21" t="s">
        <v>84</v>
      </c>
      <c r="B4" s="22">
        <v>3.3035312640575798E-2</v>
      </c>
      <c r="C4" s="22">
        <v>1.5926666373742255E-2</v>
      </c>
      <c r="D4" s="22">
        <v>2.8619409985494448E-2</v>
      </c>
      <c r="E4" s="22">
        <v>0.41913544947352549</v>
      </c>
      <c r="F4" s="22">
        <v>0.28484154909661275</v>
      </c>
      <c r="G4" s="22">
        <v>0.42687836600022061</v>
      </c>
    </row>
    <row r="6" spans="1:7">
      <c r="A6" s="34" t="s">
        <v>94</v>
      </c>
      <c r="B6" s="34"/>
      <c r="C6" s="34"/>
      <c r="D6" s="34"/>
      <c r="E6" s="34"/>
      <c r="F6" s="34"/>
      <c r="G6" s="34"/>
    </row>
    <row r="7" spans="1:7" ht="15">
      <c r="A7" s="20"/>
      <c r="B7" s="33" t="s">
        <v>125</v>
      </c>
      <c r="C7" s="33"/>
      <c r="D7" s="33"/>
      <c r="E7" s="33" t="s">
        <v>126</v>
      </c>
      <c r="F7" s="33"/>
      <c r="G7" s="33"/>
    </row>
    <row r="8" spans="1:7">
      <c r="A8" s="21" t="s">
        <v>81</v>
      </c>
      <c r="B8" s="22">
        <f>95.2113116068922/100</f>
        <v>0.95211311606892191</v>
      </c>
      <c r="C8" s="22">
        <f>94.119153153419/100</f>
        <v>0.94119153153419011</v>
      </c>
      <c r="D8" s="22">
        <f>94.5739804020317/100</f>
        <v>0.94573980402031699</v>
      </c>
      <c r="E8" s="22">
        <f>67.7848763373307/100</f>
        <v>0.67784876337330702</v>
      </c>
      <c r="F8" s="22">
        <f>65.3980115444877/100</f>
        <v>0.653980115444877</v>
      </c>
      <c r="G8" s="22">
        <f>64.3016089267011/100</f>
        <v>0.64301608926701104</v>
      </c>
    </row>
    <row r="9" spans="1:7">
      <c r="A9" s="21" t="s">
        <v>84</v>
      </c>
      <c r="B9" s="22">
        <f>3.16966104490835/100</f>
        <v>3.16966104490835E-2</v>
      </c>
      <c r="C9" s="22">
        <f>3.05785215059595/100</f>
        <v>3.0578521505959501E-2</v>
      </c>
      <c r="D9" s="22">
        <f>3.05699720204064/100</f>
        <v>3.0569972020406403E-2</v>
      </c>
      <c r="E9" s="22">
        <f>32.0569157434463/100</f>
        <v>0.32056915743446296</v>
      </c>
      <c r="F9" s="22">
        <f>33.4742731419905/100</f>
        <v>0.33474273141990502</v>
      </c>
      <c r="G9" s="22">
        <f>34.8651973141105/100</f>
        <v>0.34865197314110502</v>
      </c>
    </row>
    <row r="11" spans="1:7">
      <c r="A11" s="34" t="s">
        <v>95</v>
      </c>
      <c r="B11" s="34"/>
      <c r="C11" s="34"/>
      <c r="D11" s="34"/>
      <c r="E11" s="34"/>
      <c r="F11" s="34"/>
      <c r="G11" s="34"/>
    </row>
    <row r="12" spans="1:7" ht="15">
      <c r="A12" s="20"/>
      <c r="B12" s="33" t="s">
        <v>125</v>
      </c>
      <c r="C12" s="33"/>
      <c r="D12" s="33"/>
      <c r="E12" s="33" t="s">
        <v>126</v>
      </c>
      <c r="F12" s="33"/>
      <c r="G12" s="33"/>
    </row>
    <row r="13" spans="1:7">
      <c r="A13" s="21" t="s">
        <v>81</v>
      </c>
      <c r="B13" s="22">
        <f>95.8713379511835/100</f>
        <v>0.95871337951183511</v>
      </c>
      <c r="C13" s="22">
        <f>98.091813259482/100</f>
        <v>0.98091813259481997</v>
      </c>
      <c r="D13" s="22">
        <v>98.853935787070597</v>
      </c>
      <c r="E13" s="22">
        <f>56.8294832741208/100</f>
        <v>0.56829483274120796</v>
      </c>
      <c r="F13" s="22">
        <f>57.2196358906786/100</f>
        <v>0.572196358906786</v>
      </c>
      <c r="G13" s="22">
        <f>55.8562724344329/100</f>
        <v>0.55856272434432908</v>
      </c>
    </row>
    <row r="14" spans="1:7">
      <c r="A14" s="21" t="s">
        <v>84</v>
      </c>
      <c r="B14" s="22">
        <f>0.99729857879079/100</f>
        <v>9.9729857879079006E-3</v>
      </c>
      <c r="C14" s="22">
        <f>1.90818674051723/100</f>
        <v>1.9081867405172301E-2</v>
      </c>
      <c r="D14" s="22">
        <f>1.14606421292934/100</f>
        <v>1.1460642129293399E-2</v>
      </c>
      <c r="E14" s="22">
        <f>43.1705167258792/100</f>
        <v>0.43170516725879204</v>
      </c>
      <c r="F14" s="22">
        <f>42.7803641093213/100</f>
        <v>0.42780364109321295</v>
      </c>
      <c r="G14" s="22">
        <f>44.1437275655671/100</f>
        <v>0.44143727565567098</v>
      </c>
    </row>
    <row r="16" spans="1:7">
      <c r="A16" s="34" t="s">
        <v>97</v>
      </c>
      <c r="B16" s="34"/>
      <c r="C16" s="34"/>
      <c r="D16" s="34"/>
      <c r="E16" s="34"/>
      <c r="F16" s="34"/>
      <c r="G16" s="34"/>
    </row>
    <row r="17" spans="1:7" ht="15">
      <c r="A17" s="20"/>
      <c r="B17" s="33" t="s">
        <v>125</v>
      </c>
      <c r="C17" s="33"/>
      <c r="D17" s="33"/>
      <c r="E17" s="33" t="s">
        <v>126</v>
      </c>
      <c r="F17" s="33"/>
      <c r="G17" s="33"/>
    </row>
    <row r="18" spans="1:7">
      <c r="A18" s="21" t="s">
        <v>81</v>
      </c>
      <c r="B18" s="22">
        <v>1</v>
      </c>
      <c r="C18" s="22">
        <v>1</v>
      </c>
      <c r="D18" s="22">
        <v>1</v>
      </c>
      <c r="E18" s="22">
        <f>61.8382020885197/100</f>
        <v>0.618382020885197</v>
      </c>
      <c r="F18" s="22">
        <f>56.638965150002/100</f>
        <v>0.56638965150001996</v>
      </c>
      <c r="G18" s="22">
        <f>65.531993732362/100</f>
        <v>0.65531993732361993</v>
      </c>
    </row>
    <row r="19" spans="1:7">
      <c r="A19" s="21" t="s">
        <v>84</v>
      </c>
      <c r="B19" s="22">
        <v>0</v>
      </c>
      <c r="C19" s="22">
        <v>0</v>
      </c>
      <c r="D19" s="22">
        <v>0</v>
      </c>
      <c r="E19" s="22">
        <f>28.5536186350083/100</f>
        <v>0.28553618635008299</v>
      </c>
      <c r="F19" s="22">
        <f>29.6284264810936/100</f>
        <v>0.296284264810936</v>
      </c>
      <c r="G19" s="22">
        <f>24.8760172131547/100</f>
        <v>0.248760172131547</v>
      </c>
    </row>
  </sheetData>
  <mergeCells count="12">
    <mergeCell ref="B2:D2"/>
    <mergeCell ref="E2:G2"/>
    <mergeCell ref="A1:G1"/>
    <mergeCell ref="B7:D7"/>
    <mergeCell ref="E7:G7"/>
    <mergeCell ref="A6:G6"/>
    <mergeCell ref="B12:D12"/>
    <mergeCell ref="E12:G12"/>
    <mergeCell ref="A11:G11"/>
    <mergeCell ref="B17:D17"/>
    <mergeCell ref="E17:G17"/>
    <mergeCell ref="A16:G16"/>
  </mergeCells>
  <phoneticPr fontId="2" type="noConversion"/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07161-1CCB-4FA4-B350-AE6215DDF318}">
  <dimension ref="A1:M23"/>
  <sheetViews>
    <sheetView workbookViewId="0">
      <selection activeCell="Q26" sqref="A1:XFD1048576"/>
    </sheetView>
  </sheetViews>
  <sheetFormatPr defaultRowHeight="14"/>
  <sheetData>
    <row r="1" spans="1:13">
      <c r="A1" s="35" t="s">
        <v>174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A2" s="2"/>
      <c r="B2" s="28" t="s">
        <v>0</v>
      </c>
      <c r="C2" s="28"/>
      <c r="D2" s="28"/>
      <c r="E2" s="28" t="s">
        <v>1</v>
      </c>
      <c r="F2" s="28"/>
      <c r="G2" s="28"/>
      <c r="H2" s="28" t="s">
        <v>2</v>
      </c>
      <c r="I2" s="28"/>
      <c r="J2" s="28"/>
      <c r="K2" s="28" t="s">
        <v>3</v>
      </c>
      <c r="L2" s="28"/>
      <c r="M2" s="28"/>
    </row>
    <row r="3" spans="1:13">
      <c r="A3" s="4" t="s">
        <v>0</v>
      </c>
      <c r="B3" s="1">
        <v>0.59886944475957604</v>
      </c>
      <c r="C3" s="1">
        <v>0.99998771537010001</v>
      </c>
      <c r="D3" s="1">
        <v>0.88883171505916303</v>
      </c>
      <c r="E3" s="1">
        <v>0.58917696593607505</v>
      </c>
      <c r="F3" s="1">
        <v>0.40969280345106102</v>
      </c>
      <c r="G3" s="1">
        <v>0.37784754041888902</v>
      </c>
      <c r="H3" s="1">
        <v>146.13884344884499</v>
      </c>
      <c r="I3" s="1">
        <v>172.06145633529201</v>
      </c>
      <c r="J3" s="1">
        <v>160.73212517161099</v>
      </c>
      <c r="K3" s="1">
        <v>324.033811434548</v>
      </c>
      <c r="L3" s="1">
        <v>420.54888484514402</v>
      </c>
      <c r="M3" s="1">
        <v>326.278206455477</v>
      </c>
    </row>
    <row r="4" spans="1:13">
      <c r="A4" s="4" t="s">
        <v>282</v>
      </c>
      <c r="B4" s="1">
        <v>0.15257700955846401</v>
      </c>
      <c r="C4" s="1">
        <v>0.111014765997836</v>
      </c>
      <c r="D4" s="1">
        <v>0.102994462057793</v>
      </c>
      <c r="E4" s="1">
        <v>0.34482408088913002</v>
      </c>
      <c r="F4" s="1">
        <v>0.27976199541063901</v>
      </c>
      <c r="G4" s="1">
        <v>0.35428342115056199</v>
      </c>
      <c r="H4" s="1">
        <v>102.601677411243</v>
      </c>
      <c r="I4" s="1">
        <v>116.554271745552</v>
      </c>
      <c r="J4" s="1">
        <v>123.660710786656</v>
      </c>
      <c r="K4" s="1">
        <v>88.038951174118907</v>
      </c>
      <c r="L4" s="1">
        <v>141.97364269686301</v>
      </c>
      <c r="M4" s="1">
        <v>120.66424616040101</v>
      </c>
    </row>
    <row r="5" spans="1:13">
      <c r="A5" s="4" t="s">
        <v>283</v>
      </c>
      <c r="B5" s="1">
        <v>0.21025445836763701</v>
      </c>
      <c r="C5" s="1">
        <v>0.17606070273192101</v>
      </c>
      <c r="D5" s="1">
        <v>0.205506508274264</v>
      </c>
      <c r="E5" s="1">
        <v>0.499686904187015</v>
      </c>
      <c r="F5" s="1">
        <v>0.18335444103698401</v>
      </c>
      <c r="G5" s="1">
        <v>0.43063022853155702</v>
      </c>
      <c r="H5" s="1">
        <v>95.741419873178401</v>
      </c>
      <c r="I5" s="1">
        <v>103.874208385231</v>
      </c>
      <c r="J5" s="1">
        <v>88.533262075789395</v>
      </c>
      <c r="K5" s="1">
        <v>127.98700550381</v>
      </c>
      <c r="L5" s="1">
        <v>116.101119053961</v>
      </c>
      <c r="M5" s="1">
        <v>151.18966343485201</v>
      </c>
    </row>
    <row r="7" spans="1:13">
      <c r="A7" s="35" t="s">
        <v>175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>
      <c r="A8" s="2"/>
      <c r="B8" s="28" t="s">
        <v>0</v>
      </c>
      <c r="C8" s="28"/>
      <c r="D8" s="28"/>
      <c r="E8" s="28" t="s">
        <v>1</v>
      </c>
      <c r="F8" s="28"/>
      <c r="G8" s="28"/>
      <c r="H8" s="28" t="s">
        <v>2</v>
      </c>
      <c r="I8" s="28"/>
      <c r="J8" s="28"/>
      <c r="K8" s="28" t="s">
        <v>3</v>
      </c>
      <c r="L8" s="28"/>
      <c r="M8" s="28"/>
    </row>
    <row r="9" spans="1:13">
      <c r="A9" s="4" t="s">
        <v>171</v>
      </c>
      <c r="B9" s="1">
        <v>0.99995899541439504</v>
      </c>
      <c r="C9" s="1">
        <v>1.3917453874649801</v>
      </c>
      <c r="D9" s="1">
        <v>1.0017658429696501</v>
      </c>
      <c r="E9" s="1">
        <v>3.2348372518334298</v>
      </c>
      <c r="F9" s="1">
        <v>2.5009452858815902</v>
      </c>
      <c r="G9" s="1">
        <v>2.04842674975054</v>
      </c>
      <c r="H9" s="1">
        <v>15.329746715418899</v>
      </c>
      <c r="I9" s="1">
        <v>14.2732904520433</v>
      </c>
      <c r="J9" s="1">
        <v>17.806253601930599</v>
      </c>
      <c r="K9" s="1">
        <v>49.790357330227998</v>
      </c>
      <c r="L9" s="1">
        <v>69.107445228764107</v>
      </c>
      <c r="M9" s="1">
        <v>40.476913373038698</v>
      </c>
    </row>
    <row r="10" spans="1:13">
      <c r="A10" s="4" t="s">
        <v>282</v>
      </c>
      <c r="B10" s="1">
        <v>0.280119431136301</v>
      </c>
      <c r="C10" s="1">
        <v>0.21074057394968601</v>
      </c>
      <c r="D10" s="1">
        <v>0.12651059687221</v>
      </c>
      <c r="E10" s="1">
        <v>0.88853126439895802</v>
      </c>
      <c r="F10" s="1">
        <v>0.93645217451316598</v>
      </c>
      <c r="G10" s="1">
        <v>1.0160464471187201</v>
      </c>
      <c r="H10" s="1">
        <v>2.13665792998547</v>
      </c>
      <c r="I10" s="1">
        <v>2.50481846184416</v>
      </c>
      <c r="J10" s="1">
        <v>2.56248224318845</v>
      </c>
      <c r="K10" s="1">
        <v>3.96960780021936</v>
      </c>
      <c r="L10" s="1">
        <v>4.7211289781801904</v>
      </c>
      <c r="M10" s="1">
        <v>5.1463588673169802</v>
      </c>
    </row>
    <row r="11" spans="1:13">
      <c r="A11" s="4" t="s">
        <v>283</v>
      </c>
      <c r="B11" s="1">
        <v>0.26294518509967901</v>
      </c>
      <c r="C11" s="1">
        <v>0.27050185129993798</v>
      </c>
      <c r="D11" s="1">
        <v>0.176645277568693</v>
      </c>
      <c r="E11" s="1">
        <v>0.83050314747377896</v>
      </c>
      <c r="F11" s="1">
        <v>0.67932413676050496</v>
      </c>
      <c r="G11" s="1">
        <v>0.73293046879380597</v>
      </c>
      <c r="H11" s="1">
        <v>2.2370466069503698</v>
      </c>
      <c r="I11" s="1">
        <v>1.35614304530449</v>
      </c>
      <c r="J11" s="1">
        <v>1.6427360173444101</v>
      </c>
      <c r="K11" s="1">
        <v>4.15599760893602</v>
      </c>
      <c r="L11" s="1">
        <v>4.3618347673598103</v>
      </c>
      <c r="M11" s="1">
        <v>5.1955187638530704</v>
      </c>
    </row>
    <row r="13" spans="1:13">
      <c r="A13" s="35" t="s">
        <v>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2"/>
      <c r="B14" s="28" t="s">
        <v>0</v>
      </c>
      <c r="C14" s="28"/>
      <c r="D14" s="28"/>
      <c r="E14" s="28" t="s">
        <v>1</v>
      </c>
      <c r="F14" s="28"/>
      <c r="G14" s="28"/>
      <c r="H14" s="28" t="s">
        <v>2</v>
      </c>
      <c r="I14" s="28"/>
      <c r="J14" s="28"/>
      <c r="K14" s="28" t="s">
        <v>3</v>
      </c>
      <c r="L14" s="28"/>
      <c r="M14" s="28"/>
    </row>
    <row r="15" spans="1:13">
      <c r="A15" s="4" t="s">
        <v>0</v>
      </c>
      <c r="B15" s="1">
        <v>0.99994976036030303</v>
      </c>
      <c r="C15" s="1">
        <v>1.3931260904735601</v>
      </c>
      <c r="D15" s="1">
        <v>1.6353068223259799</v>
      </c>
      <c r="E15" s="1">
        <v>5.4015535459720603</v>
      </c>
      <c r="F15" s="1">
        <v>6.5134356695570403</v>
      </c>
      <c r="G15" s="1">
        <v>6.1882720648190404</v>
      </c>
      <c r="H15" s="1">
        <v>409.97302630278398</v>
      </c>
      <c r="I15" s="1">
        <v>416.894329233044</v>
      </c>
      <c r="J15" s="1">
        <v>547.89564893392401</v>
      </c>
      <c r="K15" s="1">
        <v>2168.9869093509301</v>
      </c>
      <c r="L15" s="1">
        <v>2749.3434811719599</v>
      </c>
      <c r="M15" s="1">
        <v>2052.5619702764602</v>
      </c>
    </row>
    <row r="16" spans="1:13">
      <c r="A16" s="4" t="s">
        <v>282</v>
      </c>
      <c r="B16" s="1">
        <v>1.1125245720922701</v>
      </c>
      <c r="C16" s="1">
        <v>1.0585409072713601</v>
      </c>
      <c r="D16" s="1">
        <v>1.50490465429887</v>
      </c>
      <c r="E16" s="1">
        <v>7.3021940045661804</v>
      </c>
      <c r="F16" s="1">
        <v>8.3041858202491099</v>
      </c>
      <c r="G16" s="1">
        <v>8.0640423560432009</v>
      </c>
      <c r="H16" s="1">
        <v>221.42966822049999</v>
      </c>
      <c r="I16" s="1">
        <v>239.34682643682899</v>
      </c>
      <c r="J16" s="1">
        <v>201.95290073210001</v>
      </c>
      <c r="K16" s="1">
        <v>545.63309225393004</v>
      </c>
      <c r="L16" s="1">
        <v>823.03973028324697</v>
      </c>
      <c r="M16" s="1">
        <v>637.05125992445801</v>
      </c>
    </row>
    <row r="17" spans="1:13">
      <c r="A17" s="4" t="s">
        <v>283</v>
      </c>
      <c r="B17" s="1">
        <v>1.0120888084045001</v>
      </c>
      <c r="C17" s="1">
        <v>0.97958558608697999</v>
      </c>
      <c r="D17" s="1">
        <v>1.95643398343416</v>
      </c>
      <c r="E17" s="1">
        <v>6.20762251258527</v>
      </c>
      <c r="F17" s="1">
        <v>5.0782209083386798</v>
      </c>
      <c r="G17" s="1">
        <v>5.7622273515107798</v>
      </c>
      <c r="H17" s="1">
        <v>196.78894000134599</v>
      </c>
      <c r="I17" s="1">
        <v>196.42166378616</v>
      </c>
      <c r="J17" s="1">
        <v>162.80014308329899</v>
      </c>
      <c r="K17" s="1">
        <v>516.60455789620505</v>
      </c>
      <c r="L17" s="1">
        <v>649.46380394913103</v>
      </c>
      <c r="M17" s="1">
        <v>748.91113945000404</v>
      </c>
    </row>
    <row r="19" spans="1:13">
      <c r="A19" s="35" t="s">
        <v>180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2"/>
      <c r="B20" s="28" t="s">
        <v>0</v>
      </c>
      <c r="C20" s="28"/>
      <c r="D20" s="28"/>
      <c r="E20" s="28" t="s">
        <v>1</v>
      </c>
      <c r="F20" s="28"/>
      <c r="G20" s="28"/>
      <c r="H20" s="28" t="s">
        <v>2</v>
      </c>
      <c r="I20" s="28"/>
      <c r="J20" s="28"/>
      <c r="K20" s="28" t="s">
        <v>3</v>
      </c>
      <c r="L20" s="28"/>
      <c r="M20" s="28"/>
    </row>
    <row r="21" spans="1:13">
      <c r="A21" s="4" t="s">
        <v>0</v>
      </c>
      <c r="B21" s="1">
        <v>0.99996850130583004</v>
      </c>
      <c r="C21" s="1">
        <v>1.1437507176500601</v>
      </c>
      <c r="D21" s="1">
        <v>1.09213474854768</v>
      </c>
      <c r="E21" s="1">
        <v>2.8637254191251298</v>
      </c>
      <c r="F21" s="1">
        <v>2.1318278462640001</v>
      </c>
      <c r="G21" s="1">
        <v>2.3585296131890101</v>
      </c>
      <c r="H21" s="1">
        <v>5.7388468279785902</v>
      </c>
      <c r="I21" s="1">
        <v>6.9364450261768402</v>
      </c>
      <c r="J21" s="1">
        <v>7.0860331140718298</v>
      </c>
      <c r="K21" s="1">
        <v>37.621079525517601</v>
      </c>
      <c r="L21" s="1">
        <v>41.462351604743397</v>
      </c>
      <c r="M21" s="1">
        <v>29.7882139685981</v>
      </c>
    </row>
    <row r="22" spans="1:13">
      <c r="A22" s="4" t="s">
        <v>282</v>
      </c>
      <c r="B22" s="1">
        <v>0.20874191174421</v>
      </c>
      <c r="C22" s="1">
        <v>0.31234599055196999</v>
      </c>
      <c r="D22" s="1">
        <v>0.25836897701736</v>
      </c>
      <c r="E22" s="1">
        <v>0.98223784481978005</v>
      </c>
      <c r="F22" s="1">
        <v>1.06877706158899</v>
      </c>
      <c r="G22" s="1">
        <v>0.76057980408541004</v>
      </c>
      <c r="H22" s="1">
        <v>1.7937274442446201</v>
      </c>
      <c r="I22" s="1">
        <v>1.1116213671887301</v>
      </c>
      <c r="J22" s="1">
        <v>1.3707594891678201</v>
      </c>
      <c r="K22" s="1">
        <v>5.4096948155713998</v>
      </c>
      <c r="L22" s="1">
        <v>6.9422202518421896</v>
      </c>
      <c r="M22" s="1">
        <v>5.4583457118423402</v>
      </c>
    </row>
    <row r="23" spans="1:13">
      <c r="A23" s="4" t="s">
        <v>283</v>
      </c>
      <c r="B23" s="1">
        <v>0.18596749182353001</v>
      </c>
      <c r="C23" s="1">
        <v>0.20354867948853</v>
      </c>
      <c r="D23" s="1">
        <v>0.28252642930124</v>
      </c>
      <c r="E23" s="1">
        <v>7.4781126037830006E-2</v>
      </c>
      <c r="F23" s="1">
        <v>0.68188245769641997</v>
      </c>
      <c r="G23" s="1">
        <v>1.0291849971215401</v>
      </c>
      <c r="H23" s="1">
        <v>1.0709220281140199</v>
      </c>
      <c r="I23" s="1">
        <v>1.3784185116145</v>
      </c>
      <c r="J23" s="1">
        <v>1.06876717062323</v>
      </c>
      <c r="K23" s="1">
        <v>4.6418597672260304</v>
      </c>
      <c r="L23" s="1">
        <v>6.1199910282429801</v>
      </c>
      <c r="M23" s="1">
        <v>7.6843208166466699</v>
      </c>
    </row>
  </sheetData>
  <mergeCells count="20">
    <mergeCell ref="B20:D20"/>
    <mergeCell ref="E20:G20"/>
    <mergeCell ref="H20:J20"/>
    <mergeCell ref="K20:M20"/>
    <mergeCell ref="B2:D2"/>
    <mergeCell ref="E2:G2"/>
    <mergeCell ref="H2:J2"/>
    <mergeCell ref="K2:M2"/>
    <mergeCell ref="B8:D8"/>
    <mergeCell ref="E8:G8"/>
    <mergeCell ref="H8:J8"/>
    <mergeCell ref="K8:M8"/>
    <mergeCell ref="A1:M1"/>
    <mergeCell ref="A7:M7"/>
    <mergeCell ref="A13:M13"/>
    <mergeCell ref="A19:M19"/>
    <mergeCell ref="B14:D14"/>
    <mergeCell ref="E14:G14"/>
    <mergeCell ref="H14:J14"/>
    <mergeCell ref="K14:M14"/>
  </mergeCells>
  <phoneticPr fontId="2" type="noConversion"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0BE0-63BC-414E-B3F6-03B0C4961A9F}">
  <dimension ref="A1:M23"/>
  <sheetViews>
    <sheetView workbookViewId="0">
      <selection activeCell="J24" sqref="J24"/>
    </sheetView>
  </sheetViews>
  <sheetFormatPr defaultRowHeight="14"/>
  <sheetData>
    <row r="1" spans="1:13">
      <c r="A1" s="35" t="s">
        <v>174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>
      <c r="A2" s="2"/>
      <c r="B2" s="28" t="s">
        <v>0</v>
      </c>
      <c r="C2" s="28"/>
      <c r="D2" s="28"/>
      <c r="E2" s="28" t="s">
        <v>1</v>
      </c>
      <c r="F2" s="28"/>
      <c r="G2" s="28"/>
      <c r="H2" s="28" t="s">
        <v>2</v>
      </c>
      <c r="I2" s="28"/>
      <c r="J2" s="28"/>
      <c r="K2" s="28" t="s">
        <v>3</v>
      </c>
      <c r="L2" s="28"/>
      <c r="M2" s="28"/>
    </row>
    <row r="3" spans="1:13">
      <c r="A3" s="4" t="s">
        <v>171</v>
      </c>
      <c r="B3" s="1">
        <v>0.99988178190310095</v>
      </c>
      <c r="C3" s="1">
        <v>1.0218898207318401</v>
      </c>
      <c r="D3" s="1">
        <v>0.97835418880223801</v>
      </c>
      <c r="E3" s="1">
        <v>0.83727564142966504</v>
      </c>
      <c r="F3" s="1">
        <v>0.90116143192806997</v>
      </c>
      <c r="G3" s="1">
        <v>1.0277748278288099</v>
      </c>
      <c r="H3" s="1">
        <v>0.82739354914955898</v>
      </c>
      <c r="I3" s="1">
        <v>0.87824749578037997</v>
      </c>
      <c r="J3" s="1">
        <v>0.56718136951686404</v>
      </c>
      <c r="K3" s="1">
        <v>16.235449170074698</v>
      </c>
      <c r="L3" s="1">
        <v>19.1431179181441</v>
      </c>
      <c r="M3" s="1">
        <v>34.598410386809597</v>
      </c>
    </row>
    <row r="4" spans="1:13">
      <c r="A4" s="4" t="s">
        <v>284</v>
      </c>
      <c r="B4" s="1">
        <v>0.10931501808782899</v>
      </c>
      <c r="C4" s="1">
        <v>0.12798124900713201</v>
      </c>
      <c r="D4" s="1">
        <v>0.104907772993691</v>
      </c>
      <c r="E4" s="1">
        <v>0.31624452902369299</v>
      </c>
      <c r="F4" s="1">
        <v>0.47854380597220098</v>
      </c>
      <c r="G4" s="1">
        <v>0.22720573911598199</v>
      </c>
      <c r="H4" s="1">
        <v>1.5000788434295</v>
      </c>
      <c r="I4" s="1">
        <v>2.5064187579200801</v>
      </c>
      <c r="J4" s="1">
        <v>1.6685304179806899</v>
      </c>
      <c r="K4" s="1">
        <v>38.563299802765499</v>
      </c>
      <c r="L4" s="1">
        <v>13.4511337118819</v>
      </c>
      <c r="M4" s="1">
        <v>17.3347829790162</v>
      </c>
    </row>
    <row r="5" spans="1:13">
      <c r="A5" s="4" t="s">
        <v>285</v>
      </c>
      <c r="B5" s="1">
        <v>0.68090314391543705</v>
      </c>
      <c r="C5" s="1">
        <v>0.53259731115931397</v>
      </c>
      <c r="D5" s="1">
        <v>0.72898917628629201</v>
      </c>
      <c r="E5" s="1">
        <v>0.64746684331902804</v>
      </c>
      <c r="F5" s="1">
        <v>1.0136080754981001</v>
      </c>
      <c r="G5" s="1">
        <v>0.59147686226942797</v>
      </c>
      <c r="H5" s="1">
        <v>3.80586584599655</v>
      </c>
      <c r="I5" s="1">
        <v>4.0718125589959202</v>
      </c>
      <c r="J5" s="1">
        <v>5.0366296130612298</v>
      </c>
      <c r="K5" s="1">
        <v>19.8385305182458</v>
      </c>
      <c r="L5" s="1">
        <v>14.873964836209399</v>
      </c>
      <c r="M5" s="1">
        <v>29.1786546566406</v>
      </c>
    </row>
    <row r="7" spans="1:13">
      <c r="A7" s="35" t="s">
        <v>175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>
      <c r="A8" s="2"/>
      <c r="B8" s="28" t="s">
        <v>0</v>
      </c>
      <c r="C8" s="28"/>
      <c r="D8" s="28"/>
      <c r="E8" s="28" t="s">
        <v>1</v>
      </c>
      <c r="F8" s="28"/>
      <c r="G8" s="28"/>
      <c r="H8" s="28" t="s">
        <v>2</v>
      </c>
      <c r="I8" s="28"/>
      <c r="J8" s="28"/>
      <c r="K8" s="28" t="s">
        <v>3</v>
      </c>
      <c r="L8" s="28"/>
      <c r="M8" s="28"/>
    </row>
    <row r="9" spans="1:13">
      <c r="A9" s="4" t="s">
        <v>171</v>
      </c>
      <c r="B9" s="1">
        <v>0.99997778941476201</v>
      </c>
      <c r="C9" s="1"/>
      <c r="D9" s="1">
        <v>0.55992543331756495</v>
      </c>
      <c r="E9" s="1">
        <v>1.3890803550703199</v>
      </c>
      <c r="F9" s="1">
        <v>1.4242550856165399</v>
      </c>
      <c r="G9" s="1">
        <v>1.71660554442771</v>
      </c>
      <c r="H9" s="1">
        <v>1.5954062932462001</v>
      </c>
      <c r="I9" s="1">
        <v>2.1028891718352698</v>
      </c>
      <c r="J9" s="1">
        <v>1.84205676474076</v>
      </c>
      <c r="K9" s="1">
        <v>54.4173010595552</v>
      </c>
      <c r="L9" s="1">
        <v>11.4591735305738</v>
      </c>
      <c r="M9" s="1">
        <v>13.0722833464825</v>
      </c>
    </row>
    <row r="10" spans="1:13">
      <c r="A10" s="4" t="s">
        <v>284</v>
      </c>
      <c r="B10" s="1">
        <v>0.98257556962914505</v>
      </c>
      <c r="C10" s="1">
        <v>1.33188780377516</v>
      </c>
      <c r="D10" s="1">
        <v>0.90760736940526499</v>
      </c>
      <c r="E10" s="1">
        <v>1.31866036278863</v>
      </c>
      <c r="F10" s="1">
        <v>1.22413748141481</v>
      </c>
      <c r="G10" s="1">
        <v>1.5369211833250001</v>
      </c>
      <c r="H10" s="1">
        <v>3.6433973578849601</v>
      </c>
      <c r="I10" s="1">
        <v>5.5722369485828098</v>
      </c>
      <c r="J10" s="1">
        <v>3.9333484009497699</v>
      </c>
      <c r="K10" s="1">
        <v>51.864061523209998</v>
      </c>
      <c r="L10" s="1">
        <v>13.4210356946777</v>
      </c>
      <c r="M10" s="1">
        <v>14.960040969426901</v>
      </c>
    </row>
    <row r="11" spans="1:13">
      <c r="A11" s="4" t="s">
        <v>285</v>
      </c>
      <c r="B11" s="1">
        <v>1.47215192020325</v>
      </c>
      <c r="C11" s="1">
        <v>0.70127897432137898</v>
      </c>
      <c r="D11" s="1">
        <v>1.0068694472544399</v>
      </c>
      <c r="E11" s="1">
        <v>1.21036207637427</v>
      </c>
      <c r="F11" s="1">
        <v>2.3626320637866498</v>
      </c>
      <c r="G11" s="1">
        <v>1.9028187687165099</v>
      </c>
      <c r="H11" s="1">
        <v>8.3791302405389203</v>
      </c>
      <c r="I11" s="1">
        <v>9.0687147042860197</v>
      </c>
      <c r="J11" s="1">
        <v>11.228098420290999</v>
      </c>
      <c r="K11" s="1">
        <v>11.299256775404199</v>
      </c>
      <c r="L11" s="1">
        <v>42.410611462883502</v>
      </c>
      <c r="M11" s="1">
        <v>13.518284094401499</v>
      </c>
    </row>
    <row r="13" spans="1:13">
      <c r="A13" s="35" t="s">
        <v>9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</row>
    <row r="14" spans="1:13">
      <c r="A14" s="2"/>
      <c r="B14" s="28" t="s">
        <v>0</v>
      </c>
      <c r="C14" s="28"/>
      <c r="D14" s="28"/>
      <c r="E14" s="28" t="s">
        <v>1</v>
      </c>
      <c r="F14" s="28"/>
      <c r="G14" s="28"/>
      <c r="H14" s="28" t="s">
        <v>2</v>
      </c>
      <c r="I14" s="28"/>
      <c r="J14" s="28"/>
      <c r="K14" s="28" t="s">
        <v>3</v>
      </c>
      <c r="L14" s="28"/>
      <c r="M14" s="28"/>
    </row>
    <row r="15" spans="1:13">
      <c r="A15" s="4" t="s">
        <v>171</v>
      </c>
      <c r="B15" s="1">
        <v>0.99993509993998098</v>
      </c>
      <c r="C15" s="1">
        <v>1.4834302848855201</v>
      </c>
      <c r="D15" s="1">
        <v>2.3778857363717201</v>
      </c>
      <c r="E15" s="1">
        <v>3.1993969621426501</v>
      </c>
      <c r="F15" s="1">
        <v>4.0982778373458499</v>
      </c>
      <c r="G15" s="1">
        <v>3.7391361884352698</v>
      </c>
      <c r="H15" s="1">
        <v>301.27785958980701</v>
      </c>
      <c r="I15" s="1">
        <v>351.63321191994902</v>
      </c>
      <c r="J15" s="1">
        <v>377.68676689958897</v>
      </c>
      <c r="K15" s="1">
        <v>2448.94700728723</v>
      </c>
      <c r="L15" s="1">
        <v>2359.36581000866</v>
      </c>
      <c r="M15" s="1">
        <v>2817.1559340704098</v>
      </c>
    </row>
    <row r="16" spans="1:13">
      <c r="A16" s="4" t="s">
        <v>284</v>
      </c>
      <c r="B16" s="1">
        <v>1.47208907341511</v>
      </c>
      <c r="C16" s="1">
        <v>1.1747998815621301</v>
      </c>
      <c r="D16" s="1">
        <v>1.2048694662194199</v>
      </c>
      <c r="E16" s="1">
        <v>1.5696717894413701</v>
      </c>
      <c r="F16" s="1">
        <v>1.86027663506805</v>
      </c>
      <c r="G16" s="1">
        <v>2.4828321788593799</v>
      </c>
      <c r="H16" s="1">
        <v>303.94232677555101</v>
      </c>
      <c r="I16" s="1">
        <v>473.47044535125099</v>
      </c>
      <c r="J16" s="1">
        <v>387.85014309171498</v>
      </c>
      <c r="K16" s="1">
        <v>753.82819358137704</v>
      </c>
      <c r="L16" s="1">
        <v>1989.4166059686299</v>
      </c>
      <c r="M16" s="1">
        <v>1278.8732381879599</v>
      </c>
    </row>
    <row r="17" spans="1:13">
      <c r="A17" s="4" t="s">
        <v>285</v>
      </c>
      <c r="B17" s="1">
        <v>1.3058339404303501</v>
      </c>
      <c r="C17" s="1">
        <v>1.1765461664419801</v>
      </c>
      <c r="D17" s="1">
        <v>1.81473893264154</v>
      </c>
      <c r="E17" s="1">
        <v>2.94222091072879</v>
      </c>
      <c r="F17" s="1">
        <v>2.8724000191521699</v>
      </c>
      <c r="G17" s="1">
        <v>2.06000679351577</v>
      </c>
      <c r="H17" s="1">
        <v>418.225811257261</v>
      </c>
      <c r="I17" s="1">
        <v>437.149510318804</v>
      </c>
      <c r="J17" s="1">
        <v>507.85555098424697</v>
      </c>
      <c r="K17" s="1">
        <v>936.80237994701304</v>
      </c>
      <c r="L17" s="1">
        <v>2254.0734964752401</v>
      </c>
      <c r="M17" s="1">
        <v>1610.74542390695</v>
      </c>
    </row>
    <row r="19" spans="1:13">
      <c r="A19" s="35" t="s">
        <v>180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</row>
    <row r="20" spans="1:13">
      <c r="A20" s="2"/>
      <c r="B20" s="28" t="s">
        <v>0</v>
      </c>
      <c r="C20" s="28"/>
      <c r="D20" s="28"/>
      <c r="E20" s="28" t="s">
        <v>1</v>
      </c>
      <c r="F20" s="28"/>
      <c r="G20" s="28"/>
      <c r="H20" s="28" t="s">
        <v>2</v>
      </c>
      <c r="I20" s="28"/>
      <c r="J20" s="28"/>
      <c r="K20" s="28" t="s">
        <v>3</v>
      </c>
      <c r="L20" s="28"/>
      <c r="M20" s="28"/>
    </row>
    <row r="21" spans="1:13">
      <c r="A21" s="4" t="s">
        <v>171</v>
      </c>
      <c r="B21" s="1">
        <v>0.40181134953782399</v>
      </c>
      <c r="C21" s="1">
        <v>0.57616901177623603</v>
      </c>
      <c r="D21" s="1"/>
      <c r="E21" s="1">
        <v>1.1017676277683801</v>
      </c>
      <c r="F21" s="1">
        <v>0.69134497089322</v>
      </c>
      <c r="G21" s="1">
        <v>3.5002125821829</v>
      </c>
      <c r="H21" s="1">
        <v>42.0098083560408</v>
      </c>
      <c r="I21" s="1">
        <v>45.157113509663603</v>
      </c>
      <c r="J21" s="1">
        <v>41.712835109330697</v>
      </c>
      <c r="K21" s="1">
        <v>124.980306995756</v>
      </c>
      <c r="L21" s="1">
        <v>105.139963599528</v>
      </c>
      <c r="M21" s="1">
        <v>108.352891543886</v>
      </c>
    </row>
    <row r="22" spans="1:13">
      <c r="A22" s="4" t="s">
        <v>284</v>
      </c>
      <c r="B22" s="1">
        <v>0.30947270927364401</v>
      </c>
      <c r="C22" s="1">
        <v>0.189693562483401</v>
      </c>
      <c r="D22" s="1">
        <v>0.44736525047779002</v>
      </c>
      <c r="E22" s="1">
        <v>0.18253795051514399</v>
      </c>
      <c r="F22" s="1">
        <v>0.60539609139506301</v>
      </c>
      <c r="G22" s="1">
        <v>8.1545920653799994E-2</v>
      </c>
      <c r="H22" s="1">
        <v>79.702074306763905</v>
      </c>
      <c r="I22" s="1">
        <v>101.173678018191</v>
      </c>
      <c r="J22" s="1">
        <v>100.899576479237</v>
      </c>
      <c r="K22" s="1">
        <v>177.413494876637</v>
      </c>
      <c r="L22" s="1">
        <v>138.998265265539</v>
      </c>
      <c r="M22" s="1">
        <v>134.293724534125</v>
      </c>
    </row>
    <row r="23" spans="1:13">
      <c r="A23" s="4" t="s">
        <v>285</v>
      </c>
      <c r="B23" s="1">
        <v>0.178322862520886</v>
      </c>
      <c r="C23" s="1">
        <v>1.0439893296423799</v>
      </c>
      <c r="D23" s="1">
        <v>1.8187837850572901</v>
      </c>
      <c r="E23" s="1">
        <v>1.09657105693642</v>
      </c>
      <c r="F23" s="1">
        <v>0.983097579815436</v>
      </c>
      <c r="G23" s="1">
        <v>0.20607506161890499</v>
      </c>
      <c r="H23" s="1">
        <v>100.813105832714</v>
      </c>
      <c r="I23" s="1">
        <v>77.873209695221306</v>
      </c>
      <c r="J23" s="1">
        <v>86.142917048992004</v>
      </c>
      <c r="K23" s="1">
        <v>142.74336213975801</v>
      </c>
      <c r="L23" s="1">
        <v>108.353453871463</v>
      </c>
      <c r="M23" s="1">
        <v>191.44821877313899</v>
      </c>
    </row>
  </sheetData>
  <mergeCells count="20">
    <mergeCell ref="B20:D20"/>
    <mergeCell ref="E20:G20"/>
    <mergeCell ref="H20:J20"/>
    <mergeCell ref="K20:M20"/>
    <mergeCell ref="B2:D2"/>
    <mergeCell ref="E2:G2"/>
    <mergeCell ref="H2:J2"/>
    <mergeCell ref="K2:M2"/>
    <mergeCell ref="B8:D8"/>
    <mergeCell ref="E8:G8"/>
    <mergeCell ref="H8:J8"/>
    <mergeCell ref="K8:M8"/>
    <mergeCell ref="A1:M1"/>
    <mergeCell ref="A7:M7"/>
    <mergeCell ref="A13:M13"/>
    <mergeCell ref="A19:M19"/>
    <mergeCell ref="B14:D14"/>
    <mergeCell ref="E14:G14"/>
    <mergeCell ref="H14:J14"/>
    <mergeCell ref="K14:M14"/>
  </mergeCells>
  <phoneticPr fontId="2" type="noConversion"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EF60-BD50-4878-8D35-544CC0B3F123}">
  <dimension ref="A1:U7"/>
  <sheetViews>
    <sheetView workbookViewId="0">
      <selection activeCell="P28" sqref="A1:XFD1048576"/>
    </sheetView>
  </sheetViews>
  <sheetFormatPr defaultRowHeight="14"/>
  <sheetData>
    <row r="1" spans="1:21">
      <c r="A1" s="2" t="s">
        <v>181</v>
      </c>
      <c r="B1" s="28" t="s">
        <v>145</v>
      </c>
      <c r="C1" s="28"/>
      <c r="D1" s="28"/>
      <c r="E1" s="28"/>
      <c r="F1" s="28"/>
      <c r="G1" s="28" t="s">
        <v>1</v>
      </c>
      <c r="H1" s="28"/>
      <c r="I1" s="28"/>
      <c r="J1" s="28"/>
      <c r="K1" s="28"/>
      <c r="L1" s="28" t="s">
        <v>10</v>
      </c>
      <c r="M1" s="28"/>
      <c r="N1" s="28"/>
      <c r="O1" s="28"/>
      <c r="P1" s="28"/>
      <c r="Q1" s="28" t="s">
        <v>182</v>
      </c>
      <c r="R1" s="28"/>
      <c r="S1" s="28"/>
      <c r="T1" s="28"/>
      <c r="U1" s="28"/>
    </row>
    <row r="2" spans="1:21">
      <c r="A2" s="1">
        <v>6</v>
      </c>
      <c r="B2" s="1">
        <v>19.5</v>
      </c>
      <c r="C2" s="1">
        <v>17.5</v>
      </c>
      <c r="D2" s="1">
        <v>17.5</v>
      </c>
      <c r="E2" s="1">
        <v>19.5</v>
      </c>
      <c r="F2" s="1">
        <v>19</v>
      </c>
      <c r="G2" s="1">
        <v>18.5</v>
      </c>
      <c r="H2" s="1">
        <v>18.5</v>
      </c>
      <c r="I2" s="1">
        <v>18.5</v>
      </c>
      <c r="J2" s="1">
        <v>19.5</v>
      </c>
      <c r="K2" s="1">
        <v>19.5</v>
      </c>
      <c r="L2" s="1">
        <v>17.5</v>
      </c>
      <c r="M2" s="1">
        <v>18</v>
      </c>
      <c r="N2" s="1">
        <v>18.5</v>
      </c>
      <c r="O2" s="1">
        <v>19.5</v>
      </c>
      <c r="P2" s="1">
        <v>20</v>
      </c>
      <c r="Q2" s="1">
        <v>18.5</v>
      </c>
      <c r="R2" s="1">
        <v>19.5</v>
      </c>
      <c r="S2" s="1">
        <v>18.5</v>
      </c>
      <c r="T2" s="1">
        <v>19.5</v>
      </c>
      <c r="U2" s="1">
        <v>18</v>
      </c>
    </row>
    <row r="3" spans="1:21">
      <c r="A3" s="1">
        <v>9</v>
      </c>
      <c r="B3" s="1">
        <v>20</v>
      </c>
      <c r="C3" s="1">
        <v>17.5</v>
      </c>
      <c r="D3" s="1">
        <v>17.5</v>
      </c>
      <c r="E3" s="1">
        <v>19</v>
      </c>
      <c r="F3" s="1">
        <v>19.5</v>
      </c>
      <c r="G3" s="1">
        <v>17.5</v>
      </c>
      <c r="H3" s="1">
        <v>17.5</v>
      </c>
      <c r="I3" s="1">
        <v>18.5</v>
      </c>
      <c r="J3" s="1">
        <v>19</v>
      </c>
      <c r="K3" s="1">
        <v>19.5</v>
      </c>
      <c r="L3" s="1">
        <v>17.5</v>
      </c>
      <c r="M3" s="1">
        <v>17.5</v>
      </c>
      <c r="N3" s="1">
        <v>19.5</v>
      </c>
      <c r="O3" s="1">
        <v>19.5</v>
      </c>
      <c r="P3" s="1">
        <v>20</v>
      </c>
      <c r="Q3" s="1">
        <v>18.5</v>
      </c>
      <c r="R3" s="1">
        <v>18.5</v>
      </c>
      <c r="S3" s="1">
        <v>18</v>
      </c>
      <c r="T3" s="1">
        <v>19.5</v>
      </c>
      <c r="U3" s="1">
        <v>17.5</v>
      </c>
    </row>
    <row r="4" spans="1:21">
      <c r="A4" s="1">
        <v>12</v>
      </c>
      <c r="B4" s="1">
        <v>20</v>
      </c>
      <c r="C4" s="1">
        <v>18</v>
      </c>
      <c r="D4" s="1">
        <v>18</v>
      </c>
      <c r="E4" s="1">
        <v>19.5</v>
      </c>
      <c r="F4" s="1">
        <v>18.5</v>
      </c>
      <c r="G4" s="1">
        <v>17.5</v>
      </c>
      <c r="H4" s="1">
        <v>17</v>
      </c>
      <c r="I4" s="1">
        <v>17.5</v>
      </c>
      <c r="J4" s="1">
        <v>19.5</v>
      </c>
      <c r="K4" s="1">
        <v>19</v>
      </c>
      <c r="L4" s="1">
        <v>18</v>
      </c>
      <c r="M4" s="1">
        <v>18.5</v>
      </c>
      <c r="N4" s="1">
        <v>19</v>
      </c>
      <c r="O4" s="1">
        <v>19.5</v>
      </c>
      <c r="P4" s="1">
        <v>20</v>
      </c>
      <c r="Q4" s="1">
        <v>18</v>
      </c>
      <c r="R4" s="1">
        <v>18.5</v>
      </c>
      <c r="S4" s="1">
        <v>18.5</v>
      </c>
      <c r="T4" s="1">
        <v>20</v>
      </c>
      <c r="U4" s="1">
        <v>17.5</v>
      </c>
    </row>
    <row r="5" spans="1:21">
      <c r="A5" s="1">
        <v>14</v>
      </c>
      <c r="B5" s="1">
        <v>20</v>
      </c>
      <c r="C5" s="1">
        <v>18</v>
      </c>
      <c r="D5" s="1">
        <v>18</v>
      </c>
      <c r="E5" s="1">
        <v>17.5</v>
      </c>
      <c r="F5" s="1">
        <v>19.5</v>
      </c>
      <c r="G5" s="1">
        <v>18</v>
      </c>
      <c r="H5" s="1">
        <v>17.5</v>
      </c>
      <c r="I5" s="1">
        <v>18</v>
      </c>
      <c r="J5" s="1">
        <v>19</v>
      </c>
      <c r="K5" s="1">
        <v>19.5</v>
      </c>
      <c r="L5" s="1">
        <v>15</v>
      </c>
      <c r="M5" s="1">
        <v>19</v>
      </c>
      <c r="N5" s="1">
        <v>20</v>
      </c>
      <c r="O5" s="1">
        <v>18</v>
      </c>
      <c r="P5" s="1">
        <v>20.5</v>
      </c>
      <c r="Q5" s="1">
        <v>19</v>
      </c>
      <c r="R5" s="1">
        <v>19</v>
      </c>
      <c r="S5" s="1">
        <v>17.5</v>
      </c>
      <c r="T5" s="1">
        <v>19.5</v>
      </c>
      <c r="U5" s="1">
        <v>17.5</v>
      </c>
    </row>
    <row r="6" spans="1:21">
      <c r="A6" s="1">
        <v>16</v>
      </c>
      <c r="B6" s="1">
        <v>21</v>
      </c>
      <c r="C6" s="1">
        <v>19</v>
      </c>
      <c r="D6" s="1">
        <v>18.5</v>
      </c>
      <c r="E6" s="1">
        <v>18.5</v>
      </c>
      <c r="F6" s="1">
        <v>18</v>
      </c>
      <c r="G6" s="1">
        <v>18</v>
      </c>
      <c r="H6" s="1">
        <v>18</v>
      </c>
      <c r="I6" s="1">
        <v>19</v>
      </c>
      <c r="J6" s="1">
        <v>20</v>
      </c>
      <c r="K6" s="1">
        <v>19</v>
      </c>
      <c r="L6" s="1">
        <v>16</v>
      </c>
      <c r="M6" s="1">
        <v>17</v>
      </c>
      <c r="N6" s="1">
        <v>20</v>
      </c>
      <c r="O6" s="1">
        <v>20.5</v>
      </c>
      <c r="P6" s="1">
        <v>21</v>
      </c>
      <c r="Q6" s="1">
        <v>19</v>
      </c>
      <c r="R6" s="1">
        <v>20.5</v>
      </c>
      <c r="S6" s="1">
        <v>17</v>
      </c>
      <c r="T6" s="1">
        <v>19.5</v>
      </c>
      <c r="U6" s="1">
        <v>18</v>
      </c>
    </row>
    <row r="7" spans="1:21">
      <c r="A7" s="1">
        <v>18</v>
      </c>
      <c r="B7" s="1">
        <v>18.5</v>
      </c>
      <c r="C7" s="1">
        <v>20.5</v>
      </c>
      <c r="D7" s="1">
        <v>20</v>
      </c>
      <c r="E7" s="1">
        <v>15.5</v>
      </c>
      <c r="F7" s="1">
        <v>16</v>
      </c>
      <c r="G7" s="1">
        <v>19</v>
      </c>
      <c r="H7" s="1">
        <v>19.5</v>
      </c>
      <c r="I7" s="1">
        <v>20</v>
      </c>
      <c r="J7" s="1">
        <v>21</v>
      </c>
      <c r="K7" s="1">
        <v>20.5</v>
      </c>
      <c r="L7" s="1">
        <v>16.5</v>
      </c>
      <c r="M7" s="1">
        <v>17.5</v>
      </c>
      <c r="N7" s="1">
        <v>21</v>
      </c>
      <c r="O7" s="1">
        <v>21</v>
      </c>
      <c r="P7" s="1">
        <v>21.5</v>
      </c>
      <c r="Q7" s="1">
        <v>17</v>
      </c>
      <c r="R7" s="1">
        <v>20.5</v>
      </c>
      <c r="S7" s="1">
        <v>19</v>
      </c>
      <c r="T7" s="1">
        <v>19.5</v>
      </c>
      <c r="U7" s="1">
        <v>19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CF682-0A37-49E3-B5D0-8E7B392C2E72}">
  <dimension ref="A1:Z9"/>
  <sheetViews>
    <sheetView workbookViewId="0"/>
  </sheetViews>
  <sheetFormatPr defaultRowHeight="14"/>
  <sheetData>
    <row r="1" spans="1:26">
      <c r="A1" s="2" t="s">
        <v>181</v>
      </c>
      <c r="B1" s="28" t="s">
        <v>145</v>
      </c>
      <c r="C1" s="28"/>
      <c r="D1" s="28"/>
      <c r="E1" s="28"/>
      <c r="F1" s="28"/>
      <c r="G1" s="28" t="s">
        <v>1</v>
      </c>
      <c r="H1" s="28"/>
      <c r="I1" s="28"/>
      <c r="J1" s="28"/>
      <c r="K1" s="28"/>
      <c r="L1" s="28" t="s">
        <v>10</v>
      </c>
      <c r="M1" s="28"/>
      <c r="N1" s="28"/>
      <c r="O1" s="28"/>
      <c r="P1" s="28"/>
      <c r="Q1" s="28" t="s">
        <v>11</v>
      </c>
      <c r="R1" s="28"/>
      <c r="S1" s="28"/>
      <c r="T1" s="28"/>
      <c r="U1" s="28"/>
      <c r="V1" s="28"/>
      <c r="W1" s="28"/>
      <c r="X1" s="28"/>
      <c r="Y1" s="28"/>
      <c r="Z1" s="28"/>
    </row>
    <row r="2" spans="1:26">
      <c r="A2" s="1">
        <v>7</v>
      </c>
      <c r="B2" s="1">
        <v>19</v>
      </c>
      <c r="C2" s="1">
        <v>17</v>
      </c>
      <c r="D2" s="1">
        <v>18</v>
      </c>
      <c r="E2" s="1">
        <v>17</v>
      </c>
      <c r="F2" s="1">
        <v>18</v>
      </c>
      <c r="G2" s="1">
        <v>18.5</v>
      </c>
      <c r="H2" s="1">
        <v>17.5</v>
      </c>
      <c r="I2" s="1">
        <v>17</v>
      </c>
      <c r="J2" s="1">
        <v>17.5</v>
      </c>
      <c r="K2" s="1">
        <v>17.5</v>
      </c>
      <c r="L2" s="1">
        <v>18.5</v>
      </c>
      <c r="M2" s="1">
        <v>17</v>
      </c>
      <c r="N2" s="1">
        <v>17.5</v>
      </c>
      <c r="O2" s="1">
        <v>17</v>
      </c>
      <c r="P2" s="1">
        <v>19</v>
      </c>
      <c r="Q2" s="1">
        <v>18</v>
      </c>
      <c r="R2" s="1">
        <v>18</v>
      </c>
      <c r="S2" s="1">
        <v>17.5</v>
      </c>
      <c r="T2" s="1">
        <v>17</v>
      </c>
      <c r="U2" s="1">
        <v>17</v>
      </c>
      <c r="V2" s="1"/>
      <c r="W2" s="1"/>
      <c r="X2" s="1"/>
      <c r="Y2" s="1"/>
      <c r="Z2" s="1"/>
    </row>
    <row r="3" spans="1:26">
      <c r="A3" s="1">
        <v>10</v>
      </c>
      <c r="B3" s="1">
        <v>19.5</v>
      </c>
      <c r="C3" s="1">
        <v>19</v>
      </c>
      <c r="D3" s="1">
        <v>18</v>
      </c>
      <c r="E3" s="1">
        <v>17.5</v>
      </c>
      <c r="F3" s="1">
        <v>21</v>
      </c>
      <c r="G3" s="1">
        <v>17.5</v>
      </c>
      <c r="H3" s="1">
        <v>17.5</v>
      </c>
      <c r="I3" s="1">
        <v>17</v>
      </c>
      <c r="J3" s="1">
        <v>17</v>
      </c>
      <c r="K3" s="1">
        <v>17</v>
      </c>
      <c r="L3" s="1">
        <v>18.5</v>
      </c>
      <c r="M3" s="1">
        <v>18</v>
      </c>
      <c r="N3" s="1">
        <v>17.5</v>
      </c>
      <c r="O3" s="1">
        <v>18.5</v>
      </c>
      <c r="P3" s="1">
        <v>20</v>
      </c>
      <c r="Q3" s="1">
        <v>18</v>
      </c>
      <c r="R3" s="1">
        <v>18</v>
      </c>
      <c r="S3" s="1">
        <v>17.5</v>
      </c>
      <c r="T3" s="1">
        <v>17.5</v>
      </c>
      <c r="U3" s="1">
        <v>17.5</v>
      </c>
      <c r="V3" s="1"/>
      <c r="W3" s="1"/>
      <c r="X3" s="1"/>
      <c r="Y3" s="1"/>
      <c r="Z3" s="1"/>
    </row>
    <row r="4" spans="1:26">
      <c r="A4" s="1">
        <v>13</v>
      </c>
      <c r="B4" s="1">
        <v>19</v>
      </c>
      <c r="C4" s="1">
        <v>18.5</v>
      </c>
      <c r="D4" s="1">
        <v>18</v>
      </c>
      <c r="E4" s="1">
        <v>18</v>
      </c>
      <c r="F4" s="1">
        <v>19.5</v>
      </c>
      <c r="G4" s="1">
        <v>17.5</v>
      </c>
      <c r="H4" s="1">
        <v>18</v>
      </c>
      <c r="I4" s="1">
        <v>17</v>
      </c>
      <c r="J4" s="1">
        <v>17</v>
      </c>
      <c r="K4" s="1">
        <v>18</v>
      </c>
      <c r="L4" s="1">
        <v>19.5</v>
      </c>
      <c r="M4" s="1">
        <v>18</v>
      </c>
      <c r="N4" s="1">
        <v>17.5</v>
      </c>
      <c r="O4" s="1">
        <v>18</v>
      </c>
      <c r="P4" s="1">
        <v>20</v>
      </c>
      <c r="Q4" s="1">
        <v>18</v>
      </c>
      <c r="R4" s="1">
        <v>18</v>
      </c>
      <c r="S4" s="1">
        <v>17.5</v>
      </c>
      <c r="T4" s="1">
        <v>17</v>
      </c>
      <c r="U4" s="1">
        <v>17</v>
      </c>
      <c r="V4" s="1"/>
      <c r="W4" s="1"/>
      <c r="X4" s="1"/>
      <c r="Y4" s="1"/>
      <c r="Z4" s="1"/>
    </row>
    <row r="5" spans="1:26">
      <c r="A5" s="1">
        <v>16</v>
      </c>
      <c r="B5" s="1">
        <v>19.5</v>
      </c>
      <c r="C5" s="1">
        <v>19.5</v>
      </c>
      <c r="D5" s="1">
        <v>19</v>
      </c>
      <c r="E5" s="1">
        <v>18.5</v>
      </c>
      <c r="F5" s="1">
        <v>19.5</v>
      </c>
      <c r="G5" s="1">
        <v>18.5</v>
      </c>
      <c r="H5" s="1">
        <v>18.5</v>
      </c>
      <c r="I5" s="1">
        <v>17.5</v>
      </c>
      <c r="J5" s="1">
        <v>17</v>
      </c>
      <c r="K5" s="1">
        <v>18.5</v>
      </c>
      <c r="L5" s="1">
        <v>19</v>
      </c>
      <c r="M5" s="1">
        <v>18</v>
      </c>
      <c r="N5" s="1">
        <v>18</v>
      </c>
      <c r="O5" s="1">
        <v>18</v>
      </c>
      <c r="P5" s="1">
        <v>20.5</v>
      </c>
      <c r="Q5" s="1">
        <v>18.5</v>
      </c>
      <c r="R5" s="1">
        <v>18</v>
      </c>
      <c r="S5" s="1">
        <v>17.5</v>
      </c>
      <c r="T5" s="1">
        <v>17.5</v>
      </c>
      <c r="U5" s="1">
        <v>18</v>
      </c>
      <c r="V5" s="1"/>
      <c r="W5" s="1"/>
      <c r="X5" s="1"/>
      <c r="Y5" s="1"/>
      <c r="Z5" s="1"/>
    </row>
    <row r="6" spans="1:26">
      <c r="A6" s="1">
        <v>19</v>
      </c>
      <c r="B6" s="1">
        <v>19.5</v>
      </c>
      <c r="C6" s="1">
        <v>20</v>
      </c>
      <c r="D6" s="1">
        <v>19.5</v>
      </c>
      <c r="E6" s="1">
        <v>19</v>
      </c>
      <c r="F6" s="1">
        <v>19.5</v>
      </c>
      <c r="G6" s="1">
        <v>18</v>
      </c>
      <c r="H6" s="1">
        <v>18.5</v>
      </c>
      <c r="I6" s="1">
        <v>17.5</v>
      </c>
      <c r="J6" s="1">
        <v>17.5</v>
      </c>
      <c r="K6" s="1">
        <v>17.5</v>
      </c>
      <c r="L6" s="1">
        <v>20</v>
      </c>
      <c r="M6" s="1">
        <v>18.5</v>
      </c>
      <c r="N6" s="1">
        <v>17.5</v>
      </c>
      <c r="O6" s="1">
        <v>19</v>
      </c>
      <c r="P6" s="1">
        <v>20.5</v>
      </c>
      <c r="Q6" s="1">
        <v>19</v>
      </c>
      <c r="R6" s="1">
        <v>18</v>
      </c>
      <c r="S6" s="1">
        <v>18</v>
      </c>
      <c r="T6" s="1">
        <v>17</v>
      </c>
      <c r="U6" s="1">
        <v>18.5</v>
      </c>
      <c r="V6" s="1"/>
      <c r="W6" s="1"/>
      <c r="X6" s="1"/>
      <c r="Y6" s="1"/>
      <c r="Z6" s="1"/>
    </row>
    <row r="7" spans="1:26">
      <c r="A7" s="1">
        <v>22</v>
      </c>
      <c r="B7" s="1">
        <v>21</v>
      </c>
      <c r="C7" s="1">
        <v>20.5</v>
      </c>
      <c r="D7" s="1">
        <v>19</v>
      </c>
      <c r="E7" s="1">
        <v>18.5</v>
      </c>
      <c r="F7" s="1">
        <v>20.5</v>
      </c>
      <c r="G7" s="1">
        <v>19</v>
      </c>
      <c r="H7" s="1">
        <v>20</v>
      </c>
      <c r="I7" s="1">
        <v>18.5</v>
      </c>
      <c r="J7" s="1">
        <v>18.5</v>
      </c>
      <c r="K7" s="1">
        <v>18</v>
      </c>
      <c r="L7" s="1">
        <v>20</v>
      </c>
      <c r="M7" s="1">
        <v>19</v>
      </c>
      <c r="N7" s="1">
        <v>18</v>
      </c>
      <c r="O7" s="1">
        <v>19</v>
      </c>
      <c r="P7" s="1">
        <v>21</v>
      </c>
      <c r="Q7" s="1">
        <v>18.5</v>
      </c>
      <c r="R7" s="1">
        <v>18.5</v>
      </c>
      <c r="S7" s="1">
        <v>18</v>
      </c>
      <c r="T7" s="1">
        <v>18.5</v>
      </c>
      <c r="U7" s="1">
        <v>19.5</v>
      </c>
      <c r="V7" s="1"/>
      <c r="W7" s="1"/>
      <c r="X7" s="1"/>
      <c r="Y7" s="1"/>
      <c r="Z7" s="1"/>
    </row>
    <row r="8" spans="1:26">
      <c r="A8" s="1">
        <v>25</v>
      </c>
      <c r="B8" s="1">
        <v>20.5</v>
      </c>
      <c r="C8" s="1">
        <v>21</v>
      </c>
      <c r="D8" s="1">
        <v>19</v>
      </c>
      <c r="E8" s="1">
        <v>19.5</v>
      </c>
      <c r="F8" s="1">
        <v>21.5</v>
      </c>
      <c r="G8" s="1">
        <v>19</v>
      </c>
      <c r="H8" s="1">
        <v>19.5</v>
      </c>
      <c r="I8" s="1">
        <v>18.5</v>
      </c>
      <c r="J8" s="1">
        <v>18.5</v>
      </c>
      <c r="K8" s="1">
        <v>19</v>
      </c>
      <c r="L8" s="1">
        <v>21</v>
      </c>
      <c r="M8" s="1">
        <v>19.5</v>
      </c>
      <c r="N8" s="1">
        <v>18.5</v>
      </c>
      <c r="O8" s="1">
        <v>19</v>
      </c>
      <c r="P8" s="1">
        <v>17.5</v>
      </c>
      <c r="Q8" s="1">
        <v>18</v>
      </c>
      <c r="R8" s="1">
        <v>19.5</v>
      </c>
      <c r="S8" s="1">
        <v>19</v>
      </c>
      <c r="T8" s="1">
        <v>19</v>
      </c>
      <c r="U8" s="1">
        <v>20</v>
      </c>
      <c r="V8" s="1"/>
      <c r="W8" s="1"/>
      <c r="X8" s="1"/>
      <c r="Y8" s="1"/>
      <c r="Z8" s="1"/>
    </row>
    <row r="9" spans="1:26">
      <c r="A9" s="1">
        <v>28</v>
      </c>
      <c r="B9" s="1">
        <v>21.5</v>
      </c>
      <c r="C9" s="1">
        <v>21.5</v>
      </c>
      <c r="D9" s="1">
        <v>19.5</v>
      </c>
      <c r="E9" s="1">
        <v>20</v>
      </c>
      <c r="F9" s="1">
        <v>21.5</v>
      </c>
      <c r="G9" s="1">
        <v>19.5</v>
      </c>
      <c r="H9" s="1">
        <v>19.5</v>
      </c>
      <c r="I9" s="1">
        <v>19.5</v>
      </c>
      <c r="J9" s="1">
        <v>19</v>
      </c>
      <c r="K9" s="1">
        <v>18.5</v>
      </c>
      <c r="L9" s="1">
        <v>21</v>
      </c>
      <c r="M9" s="1">
        <v>19.5</v>
      </c>
      <c r="N9" s="1">
        <v>18.5</v>
      </c>
      <c r="O9" s="1">
        <v>19</v>
      </c>
      <c r="P9" s="1">
        <v>21.5</v>
      </c>
      <c r="Q9" s="1">
        <v>19</v>
      </c>
      <c r="R9" s="1">
        <v>19.5</v>
      </c>
      <c r="S9" s="1">
        <v>19</v>
      </c>
      <c r="T9" s="1">
        <v>19</v>
      </c>
      <c r="U9" s="1">
        <v>20.5</v>
      </c>
      <c r="V9" s="1"/>
      <c r="W9" s="1"/>
      <c r="X9" s="1"/>
      <c r="Y9" s="1"/>
      <c r="Z9" s="1"/>
    </row>
  </sheetData>
  <mergeCells count="5">
    <mergeCell ref="B1:F1"/>
    <mergeCell ref="G1:K1"/>
    <mergeCell ref="L1:P1"/>
    <mergeCell ref="Q1:U1"/>
    <mergeCell ref="V1:Z1"/>
  </mergeCells>
  <phoneticPr fontId="2" type="noConversion"/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11E3-D67F-4C85-98CF-86304431DCF1}">
  <dimension ref="A1:AE8"/>
  <sheetViews>
    <sheetView workbookViewId="0">
      <selection activeCell="B1" sqref="B1:G1"/>
    </sheetView>
  </sheetViews>
  <sheetFormatPr defaultRowHeight="14"/>
  <sheetData>
    <row r="1" spans="1:31">
      <c r="A1" s="2" t="s">
        <v>181</v>
      </c>
      <c r="B1" s="28" t="s">
        <v>145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10</v>
      </c>
      <c r="O1" s="28"/>
      <c r="P1" s="28"/>
      <c r="Q1" s="28"/>
      <c r="R1" s="28"/>
      <c r="S1" s="28"/>
      <c r="T1" s="28" t="s">
        <v>11</v>
      </c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</row>
    <row r="2" spans="1:31">
      <c r="A2" s="1">
        <v>4</v>
      </c>
      <c r="B2" s="1">
        <v>17</v>
      </c>
      <c r="C2" s="1">
        <v>17</v>
      </c>
      <c r="D2" s="1">
        <v>17</v>
      </c>
      <c r="E2" s="1">
        <v>17</v>
      </c>
      <c r="F2" s="1">
        <v>18</v>
      </c>
      <c r="G2" s="1">
        <v>16.5</v>
      </c>
      <c r="H2" s="1">
        <v>19</v>
      </c>
      <c r="I2" s="1">
        <v>18</v>
      </c>
      <c r="J2" s="1">
        <v>16.5</v>
      </c>
      <c r="K2" s="1">
        <v>18.5</v>
      </c>
      <c r="L2" s="1">
        <v>16.5</v>
      </c>
      <c r="M2" s="1">
        <v>16</v>
      </c>
      <c r="N2" s="1">
        <v>16</v>
      </c>
      <c r="O2" s="1">
        <v>18.5</v>
      </c>
      <c r="P2" s="1">
        <v>16.5</v>
      </c>
      <c r="Q2" s="1">
        <v>15</v>
      </c>
      <c r="R2" s="1">
        <v>16.5</v>
      </c>
      <c r="S2" s="1">
        <v>15.5</v>
      </c>
      <c r="T2" s="1">
        <v>17.5</v>
      </c>
      <c r="U2" s="1">
        <v>18.5</v>
      </c>
      <c r="V2" s="1">
        <v>16.5</v>
      </c>
      <c r="W2" s="1">
        <v>19</v>
      </c>
      <c r="X2" s="1">
        <v>19</v>
      </c>
      <c r="Y2" s="1">
        <v>18.5</v>
      </c>
      <c r="Z2" s="1"/>
      <c r="AA2" s="1"/>
      <c r="AB2" s="1"/>
      <c r="AC2" s="1"/>
      <c r="AD2" s="1"/>
      <c r="AE2" s="1"/>
    </row>
    <row r="3" spans="1:31">
      <c r="A3" s="1">
        <v>7</v>
      </c>
      <c r="B3" s="1">
        <v>18</v>
      </c>
      <c r="C3" s="1">
        <v>17</v>
      </c>
      <c r="D3" s="1">
        <v>17.5</v>
      </c>
      <c r="E3" s="1">
        <v>17.5</v>
      </c>
      <c r="F3" s="1">
        <v>18</v>
      </c>
      <c r="G3" s="1">
        <v>18.5</v>
      </c>
      <c r="H3" s="1">
        <v>19</v>
      </c>
      <c r="I3" s="1">
        <v>17.5</v>
      </c>
      <c r="J3" s="1">
        <v>17</v>
      </c>
      <c r="K3" s="1">
        <v>18</v>
      </c>
      <c r="L3" s="1">
        <v>18</v>
      </c>
      <c r="M3" s="1">
        <v>18</v>
      </c>
      <c r="N3" s="1">
        <v>16.5</v>
      </c>
      <c r="O3" s="1">
        <v>18</v>
      </c>
      <c r="P3" s="1">
        <v>15.5</v>
      </c>
      <c r="Q3" s="1">
        <v>15</v>
      </c>
      <c r="R3" s="1">
        <v>15.5</v>
      </c>
      <c r="S3" s="1">
        <v>16</v>
      </c>
      <c r="T3" s="1">
        <v>17.5</v>
      </c>
      <c r="U3" s="1">
        <v>19.5</v>
      </c>
      <c r="V3" s="1">
        <v>19</v>
      </c>
      <c r="W3" s="1">
        <v>19</v>
      </c>
      <c r="X3" s="1">
        <v>19</v>
      </c>
      <c r="Y3" s="1">
        <v>18.5</v>
      </c>
      <c r="Z3" s="1"/>
      <c r="AA3" s="1"/>
      <c r="AB3" s="1"/>
      <c r="AC3" s="1"/>
      <c r="AD3" s="1"/>
      <c r="AE3" s="1"/>
    </row>
    <row r="4" spans="1:31">
      <c r="A4" s="1">
        <v>10</v>
      </c>
      <c r="B4" s="1">
        <v>17.5</v>
      </c>
      <c r="C4" s="1">
        <v>17</v>
      </c>
      <c r="D4" s="1">
        <v>17</v>
      </c>
      <c r="E4" s="1">
        <v>18</v>
      </c>
      <c r="F4" s="1">
        <v>18</v>
      </c>
      <c r="G4" s="1">
        <v>18</v>
      </c>
      <c r="H4" s="1">
        <v>19</v>
      </c>
      <c r="I4" s="1">
        <v>16.5</v>
      </c>
      <c r="J4" s="1">
        <v>16</v>
      </c>
      <c r="K4" s="1">
        <v>18</v>
      </c>
      <c r="L4" s="1">
        <v>17</v>
      </c>
      <c r="M4" s="1">
        <v>17</v>
      </c>
      <c r="N4" s="1">
        <v>17</v>
      </c>
      <c r="O4" s="1">
        <v>18.5</v>
      </c>
      <c r="P4" s="1">
        <v>16.5</v>
      </c>
      <c r="Q4" s="1">
        <v>16</v>
      </c>
      <c r="R4" s="1">
        <v>16</v>
      </c>
      <c r="S4" s="1">
        <v>16</v>
      </c>
      <c r="T4" s="1">
        <v>17.5</v>
      </c>
      <c r="U4" s="1">
        <v>19</v>
      </c>
      <c r="V4" s="1">
        <v>19</v>
      </c>
      <c r="W4" s="1">
        <v>19</v>
      </c>
      <c r="X4" s="1">
        <v>18.5</v>
      </c>
      <c r="Y4" s="1">
        <v>19</v>
      </c>
      <c r="Z4" s="1"/>
      <c r="AA4" s="1"/>
      <c r="AB4" s="1"/>
      <c r="AC4" s="1"/>
      <c r="AD4" s="1"/>
      <c r="AE4" s="1"/>
    </row>
    <row r="5" spans="1:31">
      <c r="A5" s="1">
        <v>13</v>
      </c>
      <c r="B5" s="1">
        <v>18</v>
      </c>
      <c r="C5" s="1">
        <v>18</v>
      </c>
      <c r="D5" s="1">
        <v>16.5</v>
      </c>
      <c r="E5" s="1">
        <v>17.5</v>
      </c>
      <c r="F5" s="1">
        <v>18.5</v>
      </c>
      <c r="G5" s="1">
        <v>18.5</v>
      </c>
      <c r="H5" s="1">
        <v>19.5</v>
      </c>
      <c r="I5" s="1">
        <v>16</v>
      </c>
      <c r="J5" s="1">
        <v>15</v>
      </c>
      <c r="K5" s="1">
        <v>18</v>
      </c>
      <c r="L5" s="1">
        <v>16.5</v>
      </c>
      <c r="M5" s="1">
        <v>17</v>
      </c>
      <c r="N5" s="1">
        <v>17</v>
      </c>
      <c r="O5" s="1">
        <v>20.5</v>
      </c>
      <c r="P5" s="1">
        <v>16</v>
      </c>
      <c r="Q5" s="1">
        <v>17</v>
      </c>
      <c r="R5" s="1">
        <v>17.5</v>
      </c>
      <c r="S5" s="1">
        <v>17</v>
      </c>
      <c r="T5" s="1">
        <v>18</v>
      </c>
      <c r="U5" s="1">
        <v>19.5</v>
      </c>
      <c r="V5" s="1">
        <v>19</v>
      </c>
      <c r="W5" s="1">
        <v>19.5</v>
      </c>
      <c r="X5" s="1">
        <v>18.5</v>
      </c>
      <c r="Y5" s="1">
        <v>18.5</v>
      </c>
      <c r="Z5" s="1"/>
      <c r="AA5" s="1"/>
      <c r="AB5" s="1"/>
      <c r="AC5" s="1"/>
      <c r="AD5" s="1"/>
      <c r="AE5" s="1"/>
    </row>
    <row r="6" spans="1:31">
      <c r="A6" s="1">
        <v>16</v>
      </c>
      <c r="B6" s="1">
        <v>18.5</v>
      </c>
      <c r="C6" s="1">
        <v>18</v>
      </c>
      <c r="D6" s="1">
        <v>16.5</v>
      </c>
      <c r="E6" s="1">
        <v>16.5</v>
      </c>
      <c r="F6" s="1">
        <v>18.5</v>
      </c>
      <c r="G6" s="1">
        <v>18</v>
      </c>
      <c r="H6" s="1">
        <v>20</v>
      </c>
      <c r="I6" s="1">
        <v>17.5</v>
      </c>
      <c r="J6" s="1">
        <v>17</v>
      </c>
      <c r="K6" s="1">
        <v>19</v>
      </c>
      <c r="L6" s="1">
        <v>17</v>
      </c>
      <c r="M6" s="1">
        <v>17</v>
      </c>
      <c r="N6" s="1">
        <v>17</v>
      </c>
      <c r="O6" s="1">
        <v>19.5</v>
      </c>
      <c r="P6" s="1">
        <v>16.5</v>
      </c>
      <c r="Q6" s="1">
        <v>18</v>
      </c>
      <c r="R6" s="1">
        <v>17.5</v>
      </c>
      <c r="S6" s="1">
        <v>16.5</v>
      </c>
      <c r="T6" s="1">
        <v>19</v>
      </c>
      <c r="U6" s="1">
        <v>18</v>
      </c>
      <c r="V6" s="1">
        <v>19</v>
      </c>
      <c r="W6" s="1">
        <v>19</v>
      </c>
      <c r="X6" s="1">
        <v>17.5</v>
      </c>
      <c r="Y6" s="1">
        <v>19.5</v>
      </c>
      <c r="Z6" s="1"/>
      <c r="AA6" s="1"/>
      <c r="AB6" s="1"/>
      <c r="AC6" s="1"/>
      <c r="AD6" s="1"/>
      <c r="AE6" s="1"/>
    </row>
    <row r="7" spans="1:31">
      <c r="A7" s="1">
        <v>19</v>
      </c>
      <c r="B7" s="1">
        <v>18.5</v>
      </c>
      <c r="C7" s="1">
        <v>17.5</v>
      </c>
      <c r="D7" s="1">
        <v>17.5</v>
      </c>
      <c r="E7" s="1">
        <v>16</v>
      </c>
      <c r="F7" s="1">
        <v>18.5</v>
      </c>
      <c r="G7" s="1">
        <v>19</v>
      </c>
      <c r="H7" s="1">
        <v>20</v>
      </c>
      <c r="I7" s="1">
        <v>17.5</v>
      </c>
      <c r="J7" s="1">
        <v>16.5</v>
      </c>
      <c r="K7" s="1">
        <v>18.5</v>
      </c>
      <c r="L7" s="1">
        <v>17.5</v>
      </c>
      <c r="M7" s="1">
        <v>17.5</v>
      </c>
      <c r="N7" s="1">
        <v>17</v>
      </c>
      <c r="O7" s="1">
        <v>19.5</v>
      </c>
      <c r="P7" s="1">
        <v>16</v>
      </c>
      <c r="Q7" s="1">
        <v>18</v>
      </c>
      <c r="R7" s="1">
        <v>17</v>
      </c>
      <c r="S7" s="1">
        <v>16.5</v>
      </c>
      <c r="T7" s="1">
        <v>19</v>
      </c>
      <c r="U7" s="1">
        <v>19.5</v>
      </c>
      <c r="V7" s="1">
        <v>19</v>
      </c>
      <c r="W7" s="1">
        <v>17.5</v>
      </c>
      <c r="X7" s="1">
        <v>17.5</v>
      </c>
      <c r="Y7" s="1">
        <v>17.5</v>
      </c>
      <c r="Z7" s="1"/>
      <c r="AA7" s="1"/>
      <c r="AB7" s="1"/>
      <c r="AC7" s="1"/>
      <c r="AD7" s="1"/>
      <c r="AE7" s="1"/>
    </row>
    <row r="8" spans="1:31">
      <c r="A8" s="1">
        <v>22</v>
      </c>
      <c r="B8" s="1">
        <v>17.5</v>
      </c>
      <c r="C8" s="1">
        <v>17.5</v>
      </c>
      <c r="D8" s="1">
        <v>18.5</v>
      </c>
      <c r="E8" s="1">
        <v>16</v>
      </c>
      <c r="F8" s="1">
        <v>17.5</v>
      </c>
      <c r="G8" s="1">
        <v>19</v>
      </c>
      <c r="H8" s="1">
        <v>20</v>
      </c>
      <c r="I8" s="1">
        <v>17.5</v>
      </c>
      <c r="J8" s="1">
        <v>17</v>
      </c>
      <c r="K8" s="1">
        <v>19</v>
      </c>
      <c r="L8" s="1">
        <v>17</v>
      </c>
      <c r="M8" s="1">
        <v>18</v>
      </c>
      <c r="N8" s="1">
        <v>16.5</v>
      </c>
      <c r="O8" s="1">
        <v>19.5</v>
      </c>
      <c r="P8" s="1">
        <v>15.5</v>
      </c>
      <c r="Q8" s="1">
        <v>18</v>
      </c>
      <c r="R8" s="1">
        <v>17.5</v>
      </c>
      <c r="S8" s="1">
        <v>17</v>
      </c>
      <c r="T8" s="1">
        <v>19</v>
      </c>
      <c r="U8" s="1">
        <v>19</v>
      </c>
      <c r="V8" s="1">
        <v>19.5</v>
      </c>
      <c r="W8" s="1">
        <v>18.5</v>
      </c>
      <c r="X8" s="1">
        <v>18</v>
      </c>
      <c r="Y8" s="1">
        <v>17.5</v>
      </c>
      <c r="Z8" s="1"/>
      <c r="AA8" s="1"/>
      <c r="AB8" s="1"/>
      <c r="AC8" s="1"/>
      <c r="AD8" s="1"/>
      <c r="AE8" s="1"/>
    </row>
  </sheetData>
  <mergeCells count="5">
    <mergeCell ref="B1:G1"/>
    <mergeCell ref="H1:M1"/>
    <mergeCell ref="N1:S1"/>
    <mergeCell ref="T1:Y1"/>
    <mergeCell ref="Z1:AE1"/>
  </mergeCells>
  <phoneticPr fontId="2" type="noConversion"/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027D2-8376-4FA8-BAF1-2073D2BC6C84}">
  <dimension ref="A1:D23"/>
  <sheetViews>
    <sheetView workbookViewId="0">
      <selection activeCell="A3" sqref="A3:D23"/>
    </sheetView>
  </sheetViews>
  <sheetFormatPr defaultRowHeight="14"/>
  <sheetData>
    <row r="1" spans="1:4">
      <c r="A1" s="37" t="s">
        <v>333</v>
      </c>
      <c r="B1" s="37"/>
      <c r="C1" s="37"/>
      <c r="D1" s="37"/>
    </row>
    <row r="2" spans="1:4">
      <c r="A2" s="2" t="s">
        <v>0</v>
      </c>
      <c r="B2" s="2" t="s">
        <v>1</v>
      </c>
      <c r="C2" s="2" t="s">
        <v>10</v>
      </c>
      <c r="D2" s="2" t="s">
        <v>11</v>
      </c>
    </row>
    <row r="3" spans="1:4">
      <c r="A3" s="1">
        <v>0.72</v>
      </c>
      <c r="B3" s="1">
        <v>2.75</v>
      </c>
      <c r="C3" s="1">
        <v>1.36</v>
      </c>
      <c r="D3" s="1">
        <v>3.11</v>
      </c>
    </row>
    <row r="4" spans="1:4">
      <c r="A4" s="1">
        <v>0.83</v>
      </c>
      <c r="B4" s="1">
        <v>1.2</v>
      </c>
      <c r="C4" s="1">
        <v>1.8</v>
      </c>
      <c r="D4" s="1">
        <v>4.75</v>
      </c>
    </row>
    <row r="5" spans="1:4">
      <c r="A5" s="1">
        <v>0.91</v>
      </c>
      <c r="B5" s="1">
        <v>1.17</v>
      </c>
      <c r="C5" s="1">
        <v>1.57</v>
      </c>
      <c r="D5" s="1">
        <v>3.53</v>
      </c>
    </row>
    <row r="6" spans="1:4">
      <c r="A6" s="1">
        <v>0.47</v>
      </c>
      <c r="B6" s="1">
        <v>1.93</v>
      </c>
      <c r="C6" s="1">
        <v>3.51</v>
      </c>
      <c r="D6" s="1">
        <v>5.5</v>
      </c>
    </row>
    <row r="7" spans="1:4">
      <c r="A7" s="1">
        <v>0.26</v>
      </c>
      <c r="B7" s="1">
        <v>1.26</v>
      </c>
      <c r="C7" s="1">
        <v>1.25</v>
      </c>
      <c r="D7" s="1">
        <v>4.63</v>
      </c>
    </row>
    <row r="8" spans="1:4">
      <c r="A8" s="1">
        <v>0.61</v>
      </c>
      <c r="B8" s="1">
        <v>0.96</v>
      </c>
      <c r="C8" s="1">
        <v>2.63</v>
      </c>
      <c r="D8" s="1">
        <v>4.97</v>
      </c>
    </row>
    <row r="9" spans="1:4">
      <c r="A9" s="1">
        <v>0.53</v>
      </c>
      <c r="B9" s="1">
        <v>0.72</v>
      </c>
      <c r="C9" s="1">
        <v>1.94</v>
      </c>
      <c r="D9" s="1">
        <v>4.05</v>
      </c>
    </row>
    <row r="10" spans="1:4">
      <c r="A10" s="1"/>
      <c r="B10" s="1">
        <v>0.68</v>
      </c>
      <c r="C10" s="1">
        <v>2.35</v>
      </c>
      <c r="D10" s="1">
        <v>2.0699999999999998</v>
      </c>
    </row>
    <row r="11" spans="1:4">
      <c r="A11" s="1"/>
      <c r="B11" s="1">
        <v>1.07</v>
      </c>
      <c r="C11" s="1">
        <v>2.33</v>
      </c>
      <c r="D11" s="1"/>
    </row>
    <row r="13" spans="1:4">
      <c r="A13" s="37" t="s">
        <v>286</v>
      </c>
      <c r="B13" s="37"/>
      <c r="C13" s="37"/>
      <c r="D13" s="37"/>
    </row>
    <row r="14" spans="1:4">
      <c r="A14" s="2" t="s">
        <v>0</v>
      </c>
      <c r="B14" s="2" t="s">
        <v>1</v>
      </c>
      <c r="C14" s="2" t="s">
        <v>10</v>
      </c>
      <c r="D14" s="2" t="s">
        <v>11</v>
      </c>
    </row>
    <row r="15" spans="1:4">
      <c r="A15" s="1">
        <v>5.42</v>
      </c>
      <c r="B15" s="1">
        <v>5.08</v>
      </c>
      <c r="C15" s="1">
        <v>17.399999999999999</v>
      </c>
      <c r="D15" s="1">
        <v>24</v>
      </c>
    </row>
    <row r="16" spans="1:4">
      <c r="A16" s="1">
        <v>7.19</v>
      </c>
      <c r="B16" s="1">
        <v>7.43</v>
      </c>
      <c r="C16" s="1">
        <v>13.7</v>
      </c>
      <c r="D16" s="1">
        <v>53.5</v>
      </c>
    </row>
    <row r="17" spans="1:4">
      <c r="A17" s="1">
        <v>7.48</v>
      </c>
      <c r="B17" s="1">
        <v>7.32</v>
      </c>
      <c r="C17" s="1">
        <v>14.1</v>
      </c>
      <c r="D17" s="1">
        <v>32.299999999999997</v>
      </c>
    </row>
    <row r="18" spans="1:4">
      <c r="A18" s="1">
        <v>7.23</v>
      </c>
      <c r="B18" s="1">
        <v>14.9</v>
      </c>
      <c r="C18" s="1">
        <v>10.7</v>
      </c>
      <c r="D18" s="1">
        <v>32.9</v>
      </c>
    </row>
    <row r="19" spans="1:4">
      <c r="A19" s="1">
        <v>8.8699999999999992</v>
      </c>
      <c r="B19" s="1">
        <v>9.48</v>
      </c>
      <c r="C19" s="1">
        <v>17.899999999999999</v>
      </c>
      <c r="D19" s="1">
        <v>29.8</v>
      </c>
    </row>
    <row r="20" spans="1:4">
      <c r="A20" s="1">
        <v>8.8699999999999992</v>
      </c>
      <c r="B20" s="1">
        <v>7.89</v>
      </c>
      <c r="C20" s="1">
        <v>17.2</v>
      </c>
      <c r="D20" s="1">
        <v>25.9</v>
      </c>
    </row>
    <row r="21" spans="1:4">
      <c r="A21" s="1">
        <v>7.66</v>
      </c>
      <c r="B21" s="1">
        <v>11.7</v>
      </c>
      <c r="C21" s="1">
        <v>26</v>
      </c>
      <c r="D21" s="1">
        <v>20.8</v>
      </c>
    </row>
    <row r="22" spans="1:4">
      <c r="A22" s="1"/>
      <c r="B22" s="1">
        <v>8.7799999999999994</v>
      </c>
      <c r="C22" s="1">
        <v>24.9</v>
      </c>
      <c r="D22" s="1">
        <v>32.4</v>
      </c>
    </row>
    <row r="23" spans="1:4">
      <c r="A23" s="1"/>
      <c r="B23" s="1">
        <v>7.41</v>
      </c>
      <c r="C23" s="1">
        <v>24.6</v>
      </c>
      <c r="D23" s="1"/>
    </row>
  </sheetData>
  <mergeCells count="2">
    <mergeCell ref="A1:D1"/>
    <mergeCell ref="A13:D13"/>
  </mergeCells>
  <phoneticPr fontId="2" type="noConversion"/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ADE83-5CB3-4A4C-9BAE-0F930A3BB55D}">
  <dimension ref="A1:D23"/>
  <sheetViews>
    <sheetView workbookViewId="0">
      <selection sqref="A1:XFD1048576"/>
    </sheetView>
  </sheetViews>
  <sheetFormatPr defaultRowHeight="14"/>
  <sheetData>
    <row r="1" spans="1:4">
      <c r="A1" s="37" t="s">
        <v>287</v>
      </c>
      <c r="B1" s="37"/>
      <c r="C1" s="37"/>
      <c r="D1" s="37"/>
    </row>
    <row r="2" spans="1:4">
      <c r="A2" s="2" t="s">
        <v>0</v>
      </c>
      <c r="B2" s="2" t="s">
        <v>1</v>
      </c>
      <c r="C2" s="2" t="s">
        <v>10</v>
      </c>
      <c r="D2" s="2" t="s">
        <v>11</v>
      </c>
    </row>
    <row r="3" spans="1:4">
      <c r="A3" s="1">
        <v>17.399999999999999</v>
      </c>
      <c r="B3" s="1">
        <v>20.2</v>
      </c>
      <c r="C3" s="1">
        <v>33.299999999999997</v>
      </c>
      <c r="D3" s="1">
        <v>50</v>
      </c>
    </row>
    <row r="4" spans="1:4">
      <c r="A4" s="1">
        <v>16</v>
      </c>
      <c r="B4" s="1">
        <v>29.3</v>
      </c>
      <c r="C4" s="1">
        <v>34.299999999999997</v>
      </c>
      <c r="D4" s="1">
        <v>72</v>
      </c>
    </row>
    <row r="5" spans="1:4">
      <c r="A5" s="1">
        <v>9.8800000000000008</v>
      </c>
      <c r="B5" s="1">
        <v>22.5</v>
      </c>
      <c r="C5" s="1">
        <v>22</v>
      </c>
      <c r="D5" s="1">
        <v>47</v>
      </c>
    </row>
    <row r="6" spans="1:4">
      <c r="A6" s="1">
        <v>24.7</v>
      </c>
      <c r="B6" s="1">
        <v>28.4</v>
      </c>
      <c r="C6" s="1">
        <v>58.1</v>
      </c>
      <c r="D6" s="1">
        <v>60.4</v>
      </c>
    </row>
    <row r="7" spans="1:4">
      <c r="A7" s="1">
        <v>18.600000000000001</v>
      </c>
      <c r="B7" s="1">
        <v>16.600000000000001</v>
      </c>
      <c r="C7" s="1">
        <v>42.4</v>
      </c>
      <c r="D7" s="1">
        <v>52.8</v>
      </c>
    </row>
    <row r="8" spans="1:4">
      <c r="A8" s="1">
        <v>52.1</v>
      </c>
      <c r="B8" s="1">
        <v>12.2</v>
      </c>
      <c r="C8" s="1">
        <v>53.7</v>
      </c>
      <c r="D8" s="1">
        <v>59.7</v>
      </c>
    </row>
    <row r="9" spans="1:4">
      <c r="A9" s="1">
        <v>58.9</v>
      </c>
      <c r="B9" s="1">
        <v>11.5</v>
      </c>
      <c r="C9" s="1">
        <v>37.299999999999997</v>
      </c>
      <c r="D9" s="1">
        <v>48.1</v>
      </c>
    </row>
    <row r="10" spans="1:4">
      <c r="A10" s="1"/>
      <c r="B10" s="1">
        <v>18.100000000000001</v>
      </c>
      <c r="C10" s="1">
        <v>40.799999999999997</v>
      </c>
      <c r="D10" s="1">
        <v>52.5</v>
      </c>
    </row>
    <row r="11" spans="1:4">
      <c r="A11" s="1"/>
      <c r="B11" s="1">
        <v>13.7</v>
      </c>
      <c r="C11" s="1">
        <v>36.299999999999997</v>
      </c>
      <c r="D11" s="1"/>
    </row>
    <row r="13" spans="1:4">
      <c r="A13" s="37" t="s">
        <v>288</v>
      </c>
      <c r="B13" s="37"/>
      <c r="C13" s="37"/>
      <c r="D13" s="37"/>
    </row>
    <row r="14" spans="1:4">
      <c r="A14" s="2" t="s">
        <v>0</v>
      </c>
      <c r="B14" s="2" t="s">
        <v>1</v>
      </c>
      <c r="C14" s="2" t="s">
        <v>10</v>
      </c>
      <c r="D14" s="2" t="s">
        <v>11</v>
      </c>
    </row>
    <row r="15" spans="1:4">
      <c r="A15" s="1">
        <v>12.8</v>
      </c>
      <c r="B15" s="1">
        <v>14.3</v>
      </c>
      <c r="C15" s="1">
        <v>17.5</v>
      </c>
      <c r="D15" s="1">
        <v>42.9</v>
      </c>
    </row>
    <row r="16" spans="1:4">
      <c r="A16" s="1">
        <v>11.7</v>
      </c>
      <c r="B16" s="1">
        <v>18.2</v>
      </c>
      <c r="C16" s="1">
        <v>22.3</v>
      </c>
      <c r="D16" s="1">
        <v>61.3</v>
      </c>
    </row>
    <row r="17" spans="1:4">
      <c r="A17" s="1">
        <v>6.56</v>
      </c>
      <c r="B17" s="1">
        <v>13.3</v>
      </c>
      <c r="C17" s="1">
        <v>18.5</v>
      </c>
      <c r="D17" s="1">
        <v>29.5</v>
      </c>
    </row>
    <row r="18" spans="1:4">
      <c r="A18" s="1">
        <v>27.8</v>
      </c>
      <c r="B18" s="1">
        <v>18.3</v>
      </c>
      <c r="C18" s="1">
        <v>52.6</v>
      </c>
      <c r="D18" s="1">
        <v>40.799999999999997</v>
      </c>
    </row>
    <row r="19" spans="1:4">
      <c r="A19" s="1">
        <v>16.399999999999999</v>
      </c>
      <c r="B19" s="1">
        <v>10.5</v>
      </c>
      <c r="C19" s="1">
        <v>29.6</v>
      </c>
      <c r="D19" s="1">
        <v>38.799999999999997</v>
      </c>
    </row>
    <row r="20" spans="1:4">
      <c r="A20" s="1">
        <v>36.6</v>
      </c>
      <c r="B20" s="1">
        <v>8.36</v>
      </c>
      <c r="C20" s="1">
        <v>43.6</v>
      </c>
      <c r="D20" s="1">
        <v>47.1</v>
      </c>
    </row>
    <row r="21" spans="1:4">
      <c r="A21" s="1">
        <v>54.2</v>
      </c>
      <c r="B21" s="1">
        <v>7.17</v>
      </c>
      <c r="C21" s="1">
        <v>22.4</v>
      </c>
      <c r="D21" s="1">
        <v>44.8</v>
      </c>
    </row>
    <row r="22" spans="1:4">
      <c r="A22" s="1"/>
      <c r="B22" s="1">
        <v>8.15</v>
      </c>
      <c r="C22" s="1">
        <v>26.4</v>
      </c>
      <c r="D22" s="1">
        <v>40.1</v>
      </c>
    </row>
    <row r="23" spans="1:4">
      <c r="A23" s="1"/>
      <c r="B23" s="1">
        <v>6.62</v>
      </c>
      <c r="C23" s="1">
        <v>27.7</v>
      </c>
      <c r="D23" s="1"/>
    </row>
  </sheetData>
  <mergeCells count="2">
    <mergeCell ref="A1:D1"/>
    <mergeCell ref="A13:D13"/>
  </mergeCells>
  <phoneticPr fontId="2" type="noConversion"/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AD8C2-349D-49CA-9A42-C3EB33798545}">
  <dimension ref="A1:AG40"/>
  <sheetViews>
    <sheetView workbookViewId="0">
      <selection activeCell="M22" sqref="M22"/>
    </sheetView>
  </sheetViews>
  <sheetFormatPr defaultColWidth="8.9140625" defaultRowHeight="12.5"/>
  <cols>
    <col min="1" max="4" width="12.4140625" style="7" customWidth="1"/>
    <col min="5" max="16384" width="8.9140625" style="7"/>
  </cols>
  <sheetData>
    <row r="1" spans="1:33" ht="13">
      <c r="A1" s="7" t="s">
        <v>298</v>
      </c>
      <c r="B1" s="1"/>
    </row>
    <row r="2" spans="1:33">
      <c r="A2" s="4" t="s">
        <v>297</v>
      </c>
      <c r="B2" s="1"/>
    </row>
    <row r="3" spans="1:33">
      <c r="A3" s="2"/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2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  <c r="Q3" s="2" t="s">
        <v>34</v>
      </c>
      <c r="R3" s="2" t="s">
        <v>36</v>
      </c>
      <c r="S3" s="2" t="s">
        <v>37</v>
      </c>
      <c r="T3" s="2" t="s">
        <v>38</v>
      </c>
      <c r="U3" s="2" t="s">
        <v>39</v>
      </c>
      <c r="V3" s="2" t="s">
        <v>40</v>
      </c>
      <c r="W3" s="2" t="s">
        <v>41</v>
      </c>
      <c r="X3" s="2" t="s">
        <v>42</v>
      </c>
      <c r="Y3" s="2" t="s">
        <v>43</v>
      </c>
      <c r="Z3" s="2" t="s">
        <v>45</v>
      </c>
      <c r="AA3" s="2" t="s">
        <v>46</v>
      </c>
      <c r="AB3" s="2" t="s">
        <v>47</v>
      </c>
      <c r="AC3" s="2" t="s">
        <v>48</v>
      </c>
      <c r="AD3" s="2" t="s">
        <v>49</v>
      </c>
      <c r="AE3" s="2" t="s">
        <v>53</v>
      </c>
      <c r="AF3" s="2" t="s">
        <v>54</v>
      </c>
      <c r="AG3" s="2" t="s">
        <v>55</v>
      </c>
    </row>
    <row r="4" spans="1:33">
      <c r="A4" s="4" t="s">
        <v>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</row>
    <row r="5" spans="1:33">
      <c r="A5" s="4" t="s">
        <v>1</v>
      </c>
      <c r="B5" s="1">
        <v>0.48803689152114305</v>
      </c>
      <c r="C5" s="1">
        <v>0.31101289286570316</v>
      </c>
      <c r="D5" s="1">
        <v>0.63717195100514734</v>
      </c>
      <c r="E5" s="1">
        <v>-0.23695719291036904</v>
      </c>
      <c r="F5" s="1">
        <v>-0.2781711206970125</v>
      </c>
      <c r="G5" s="1">
        <v>0.19214886170848006</v>
      </c>
      <c r="H5" s="1">
        <v>0.32268829403071692</v>
      </c>
      <c r="I5" s="1">
        <v>-3.3282491477014668E-2</v>
      </c>
      <c r="J5" s="1">
        <v>0.3594213503106532</v>
      </c>
      <c r="K5" s="1">
        <v>-0.68949146742762779</v>
      </c>
      <c r="L5" s="1">
        <v>-0.98017830612606105</v>
      </c>
      <c r="M5" s="1">
        <v>-0.82487812977219654</v>
      </c>
      <c r="N5" s="1">
        <v>0.2396908677230592</v>
      </c>
      <c r="O5" s="1">
        <v>-0.62732486655608111</v>
      </c>
      <c r="P5" s="1">
        <v>-6.8961623627540464E-2</v>
      </c>
      <c r="Q5" s="1">
        <v>-0.7345591793937839</v>
      </c>
      <c r="R5" s="1">
        <v>-0.68872395068949366</v>
      </c>
      <c r="S5" s="1">
        <v>9.7150147276691509E-2</v>
      </c>
      <c r="T5" s="1">
        <v>2.6061434291678596E-2</v>
      </c>
      <c r="U5" s="1">
        <v>-0.11874448392449174</v>
      </c>
      <c r="V5" s="1">
        <v>-0.45709288420841743</v>
      </c>
      <c r="W5" s="1">
        <v>-5.1938863361061301E-2</v>
      </c>
      <c r="X5" s="1">
        <v>-0.21020842044122945</v>
      </c>
      <c r="Y5" s="1">
        <v>0.89833124488418203</v>
      </c>
      <c r="Z5" s="1">
        <v>-0.32221409485235142</v>
      </c>
      <c r="AA5" s="1">
        <v>-0.5638010940836361</v>
      </c>
      <c r="AB5" s="1">
        <v>-0.52127683875293263</v>
      </c>
      <c r="AC5" s="1">
        <v>-0.33982075620084295</v>
      </c>
      <c r="AD5" s="1">
        <v>-0.20621928664248249</v>
      </c>
      <c r="AE5" s="1">
        <v>-0.13284601183445013</v>
      </c>
      <c r="AF5" s="1">
        <v>-0.62167632555332208</v>
      </c>
      <c r="AG5" s="1">
        <v>-1.2996480907639516</v>
      </c>
    </row>
    <row r="6" spans="1:33">
      <c r="A6" s="4"/>
      <c r="B6" s="1"/>
    </row>
    <row r="9" spans="1:33" ht="13">
      <c r="A9" s="7" t="s">
        <v>298</v>
      </c>
    </row>
    <row r="10" spans="1:33">
      <c r="A10" s="2" t="s">
        <v>145</v>
      </c>
      <c r="B10" s="2" t="s">
        <v>294</v>
      </c>
    </row>
    <row r="11" spans="1:33">
      <c r="A11" s="26">
        <v>1.7133106</v>
      </c>
      <c r="B11" s="26">
        <v>0.92274279999999997</v>
      </c>
    </row>
    <row r="12" spans="1:33">
      <c r="A12" s="26">
        <v>1</v>
      </c>
      <c r="B12" s="26">
        <v>0.97052439999999995</v>
      </c>
    </row>
    <row r="13" spans="1:33">
      <c r="A13" s="26">
        <v>0.80856349999999999</v>
      </c>
      <c r="B13" s="26">
        <v>0.92367359999999998</v>
      </c>
    </row>
    <row r="14" spans="1:33">
      <c r="A14" s="4"/>
      <c r="B14" s="1"/>
    </row>
    <row r="15" spans="1:33">
      <c r="A15" s="4"/>
      <c r="B15" s="1"/>
    </row>
    <row r="16" spans="1:33" ht="13">
      <c r="A16" s="7" t="s">
        <v>299</v>
      </c>
      <c r="B16" s="1"/>
    </row>
    <row r="17" spans="1:32">
      <c r="A17" s="4" t="s">
        <v>297</v>
      </c>
      <c r="B17" s="1"/>
    </row>
    <row r="18" spans="1:32">
      <c r="A18" s="2"/>
      <c r="B18" s="2" t="s">
        <v>19</v>
      </c>
      <c r="C18" s="2" t="s">
        <v>20</v>
      </c>
      <c r="D18" s="2" t="s">
        <v>21</v>
      </c>
      <c r="E18" s="2" t="s">
        <v>22</v>
      </c>
      <c r="F18" s="2" t="s">
        <v>23</v>
      </c>
      <c r="G18" s="2" t="s">
        <v>25</v>
      </c>
      <c r="H18" s="2" t="s">
        <v>26</v>
      </c>
      <c r="I18" s="2" t="s">
        <v>27</v>
      </c>
      <c r="J18" s="2" t="s">
        <v>28</v>
      </c>
      <c r="K18" s="2" t="s">
        <v>29</v>
      </c>
      <c r="L18" s="2" t="s">
        <v>30</v>
      </c>
      <c r="M18" s="2" t="s">
        <v>31</v>
      </c>
      <c r="N18" s="2" t="s">
        <v>32</v>
      </c>
      <c r="O18" s="2" t="s">
        <v>33</v>
      </c>
      <c r="P18" s="2" t="s">
        <v>34</v>
      </c>
      <c r="Q18" s="2" t="s">
        <v>36</v>
      </c>
      <c r="R18" s="2" t="s">
        <v>37</v>
      </c>
      <c r="S18" s="2" t="s">
        <v>38</v>
      </c>
      <c r="T18" s="2" t="s">
        <v>39</v>
      </c>
      <c r="U18" s="2" t="s">
        <v>40</v>
      </c>
      <c r="V18" s="2" t="s">
        <v>41</v>
      </c>
      <c r="W18" s="2" t="s">
        <v>42</v>
      </c>
      <c r="X18" s="2" t="s">
        <v>43</v>
      </c>
      <c r="Y18" s="2" t="s">
        <v>45</v>
      </c>
      <c r="Z18" s="2" t="s">
        <v>46</v>
      </c>
      <c r="AA18" s="2" t="s">
        <v>47</v>
      </c>
      <c r="AB18" s="2" t="s">
        <v>48</v>
      </c>
      <c r="AC18" s="2" t="s">
        <v>49</v>
      </c>
      <c r="AD18" s="2" t="s">
        <v>53</v>
      </c>
      <c r="AE18" s="2" t="s">
        <v>54</v>
      </c>
      <c r="AF18" s="2" t="s">
        <v>55</v>
      </c>
    </row>
    <row r="19" spans="1:32">
      <c r="A19" s="4" t="s">
        <v>0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-1.6017132519074588E-16</v>
      </c>
      <c r="I19" s="1">
        <v>0</v>
      </c>
      <c r="J19" s="1">
        <v>-1.6017132519074588E-16</v>
      </c>
      <c r="K19" s="1">
        <v>-1.6017132519074588E-16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</row>
    <row r="20" spans="1:32">
      <c r="A20" s="4" t="s">
        <v>1</v>
      </c>
      <c r="B20" s="1">
        <v>-0.43487846499298921</v>
      </c>
      <c r="C20" s="1">
        <v>-0.82902245304034661</v>
      </c>
      <c r="D20" s="1">
        <v>-0.80067969798446614</v>
      </c>
      <c r="E20" s="1">
        <v>-0.54196609799520279</v>
      </c>
      <c r="F20" s="1">
        <v>-0.41902522220107802</v>
      </c>
      <c r="G20" s="1">
        <v>-0.65798568574560645</v>
      </c>
      <c r="H20" s="1">
        <v>-1.3513681017034462</v>
      </c>
      <c r="I20" s="1">
        <v>-0.62087197210502409</v>
      </c>
      <c r="J20" s="1">
        <v>-0.88112298235885955</v>
      </c>
      <c r="K20" s="1">
        <v>-0.82749407359619331</v>
      </c>
      <c r="L20" s="1">
        <v>-0.58821726847445444</v>
      </c>
      <c r="M20" s="1">
        <v>0.13801773713547369</v>
      </c>
      <c r="N20" s="1">
        <v>-0.75662081337978748</v>
      </c>
      <c r="O20" s="1">
        <v>-6.4598328255237092E-2</v>
      </c>
      <c r="P20" s="1">
        <v>-0.72078593474783359</v>
      </c>
      <c r="Q20" s="1">
        <v>-0.29917206465693708</v>
      </c>
      <c r="R20" s="1">
        <v>-0.26743991847366028</v>
      </c>
      <c r="S20" s="1">
        <v>-0.77749186219740707</v>
      </c>
      <c r="T20" s="1">
        <v>0.25317621390807038</v>
      </c>
      <c r="U20" s="1">
        <v>-0.81696300026813418</v>
      </c>
      <c r="V20" s="1">
        <v>-0.35778001851682362</v>
      </c>
      <c r="W20" s="1">
        <v>-0.87042131853081206</v>
      </c>
      <c r="X20" s="1">
        <v>-1.1184745417302142</v>
      </c>
      <c r="Y20" s="1">
        <v>-0.66578193844119882</v>
      </c>
      <c r="Z20" s="1">
        <v>-0.47565338849456068</v>
      </c>
      <c r="AA20" s="1">
        <v>-1.1508046668185916</v>
      </c>
      <c r="AB20" s="1">
        <v>-0.15442752582362643</v>
      </c>
      <c r="AC20" s="1">
        <v>-0.46263946235873138</v>
      </c>
      <c r="AD20" s="1">
        <v>-0.48206740341109183</v>
      </c>
      <c r="AE20" s="1">
        <v>-0.15207155522273522</v>
      </c>
      <c r="AF20" s="1">
        <v>-1.338310050971568</v>
      </c>
    </row>
    <row r="21" spans="1:32">
      <c r="A21" s="4" t="s">
        <v>10</v>
      </c>
      <c r="B21" s="1">
        <v>-0.39311066301186282</v>
      </c>
      <c r="C21" s="1">
        <v>-0.5089822275181094</v>
      </c>
      <c r="D21" s="1">
        <v>-0.48372546566327312</v>
      </c>
      <c r="E21" s="1">
        <v>-0.20951579719497709</v>
      </c>
      <c r="F21" s="1">
        <v>-0.5431579825825541</v>
      </c>
      <c r="G21" s="1">
        <v>-0.35360197043629993</v>
      </c>
      <c r="H21" s="1">
        <v>-1.6913075524623318</v>
      </c>
      <c r="I21" s="1">
        <v>-0.65943773097358638</v>
      </c>
      <c r="J21" s="1">
        <v>-0.62924888723003269</v>
      </c>
      <c r="K21" s="1">
        <v>-0.50326092868470129</v>
      </c>
      <c r="L21" s="1">
        <v>-0.35351361195481201</v>
      </c>
      <c r="M21" s="1">
        <v>0.24145922908596579</v>
      </c>
      <c r="N21" s="1">
        <v>-0.47658475407504003</v>
      </c>
      <c r="O21" s="1">
        <v>-0.30004381183616818</v>
      </c>
      <c r="P21" s="1">
        <v>-0.41823278522774032</v>
      </c>
      <c r="Q21" s="1">
        <v>0.14479987231015676</v>
      </c>
      <c r="R21" s="1">
        <v>-1.053888605309399</v>
      </c>
      <c r="S21" s="1">
        <v>-0.5566872193025717</v>
      </c>
      <c r="T21" s="1">
        <v>0.37411073281062818</v>
      </c>
      <c r="U21" s="1">
        <v>-0.61078479908670646</v>
      </c>
      <c r="V21" s="1">
        <v>-0.42529649030120081</v>
      </c>
      <c r="W21" s="1">
        <v>-0.52205885395994567</v>
      </c>
      <c r="X21" s="1">
        <v>-0.64152318600201164</v>
      </c>
      <c r="Y21" s="1">
        <v>-0.48669675958095282</v>
      </c>
      <c r="Z21" s="1">
        <v>-0.6446034670709484</v>
      </c>
      <c r="AA21" s="1">
        <v>-0.79079099395533559</v>
      </c>
      <c r="AB21" s="1">
        <v>6.4871977040103695E-2</v>
      </c>
      <c r="AC21" s="1">
        <v>-0.53730952512974006</v>
      </c>
      <c r="AD21" s="1">
        <v>-0.42068090702599598</v>
      </c>
      <c r="AE21" s="1">
        <v>0.32457507306929217</v>
      </c>
      <c r="AF21" s="1">
        <v>-0.78552874702516551</v>
      </c>
    </row>
    <row r="22" spans="1:32">
      <c r="A22" s="4" t="s">
        <v>11</v>
      </c>
      <c r="B22" s="1">
        <v>-0.5114632448290134</v>
      </c>
      <c r="C22" s="1">
        <v>-0.92922171116130292</v>
      </c>
      <c r="D22" s="1">
        <v>-0.75459803016380067</v>
      </c>
      <c r="E22" s="1">
        <v>-0.62722116700087582</v>
      </c>
      <c r="F22" s="1">
        <v>-0.21651026103609447</v>
      </c>
      <c r="G22" s="1">
        <v>-0.60248026197918558</v>
      </c>
      <c r="H22" s="1">
        <v>-0.90348054327422023</v>
      </c>
      <c r="I22" s="1">
        <v>-0.66123225931611562</v>
      </c>
      <c r="J22" s="1">
        <v>-1.0177143986939798</v>
      </c>
      <c r="K22" s="1">
        <v>-0.91883003579645517</v>
      </c>
      <c r="L22" s="1">
        <v>-0.54061163388353151</v>
      </c>
      <c r="M22" s="1">
        <v>0.15057937540678368</v>
      </c>
      <c r="N22" s="1">
        <v>-0.79876438676111949</v>
      </c>
      <c r="O22" s="1">
        <v>-0.23789858725780452</v>
      </c>
      <c r="P22" s="1">
        <v>-0.60730894058140394</v>
      </c>
      <c r="Q22" s="1">
        <v>-0.38652074425552779</v>
      </c>
      <c r="R22" s="1">
        <v>-0.58894417182851688</v>
      </c>
      <c r="S22" s="1">
        <v>-0.39705892238744139</v>
      </c>
      <c r="T22" s="1">
        <v>0.20706655524903753</v>
      </c>
      <c r="U22" s="1">
        <v>-0.97763333907729066</v>
      </c>
      <c r="V22" s="1">
        <v>-0.60931878551278817</v>
      </c>
      <c r="W22" s="1">
        <v>-1.0333979369987083</v>
      </c>
      <c r="X22" s="1">
        <v>-1.0355073186032937</v>
      </c>
      <c r="Y22" s="1">
        <v>-0.91821659542670531</v>
      </c>
      <c r="Z22" s="1">
        <v>-0.41195082440319192</v>
      </c>
      <c r="AA22" s="1">
        <v>-1.3556003137528054</v>
      </c>
      <c r="AB22" s="1">
        <v>-0.42295832207921141</v>
      </c>
      <c r="AC22" s="1">
        <v>-0.55829455025907626</v>
      </c>
      <c r="AD22" s="1">
        <v>-0.56945649344065008</v>
      </c>
      <c r="AE22" s="1">
        <v>0.45086427056660927</v>
      </c>
      <c r="AF22" s="1">
        <v>-1.0414696147442353</v>
      </c>
    </row>
    <row r="23" spans="1:32">
      <c r="A23" s="4"/>
      <c r="B23" s="1"/>
    </row>
    <row r="24" spans="1:32">
      <c r="A24" s="4"/>
      <c r="B24" s="1"/>
    </row>
    <row r="25" spans="1:32" ht="13">
      <c r="A25" s="7" t="s">
        <v>299</v>
      </c>
    </row>
    <row r="26" spans="1:32">
      <c r="A26" s="2" t="s">
        <v>145</v>
      </c>
      <c r="B26" s="2" t="s">
        <v>294</v>
      </c>
      <c r="C26" s="2" t="s">
        <v>295</v>
      </c>
      <c r="D26" s="2" t="s">
        <v>296</v>
      </c>
    </row>
    <row r="27" spans="1:32">
      <c r="A27" s="27">
        <v>1.4376625999999999</v>
      </c>
      <c r="B27" s="27">
        <v>0.59498640000000003</v>
      </c>
      <c r="C27" s="27">
        <v>0.77643740000000006</v>
      </c>
      <c r="D27" s="27">
        <v>0.47720099999999999</v>
      </c>
    </row>
    <row r="28" spans="1:32">
      <c r="A28" s="27">
        <v>0.78282879999999999</v>
      </c>
      <c r="B28" s="27">
        <v>0.64288089999999998</v>
      </c>
      <c r="C28" s="27">
        <v>0.6757512</v>
      </c>
      <c r="D28" s="27">
        <v>0.54451879999999997</v>
      </c>
    </row>
    <row r="29" spans="1:32">
      <c r="A29" s="27">
        <v>0.7795086</v>
      </c>
      <c r="B29" s="27">
        <v>0.65317360000000002</v>
      </c>
      <c r="C29" s="27">
        <v>0.68878309999999998</v>
      </c>
      <c r="D29" s="27">
        <v>0.56576839999999995</v>
      </c>
    </row>
    <row r="30" spans="1:32">
      <c r="A30" s="4"/>
      <c r="B30" s="1"/>
    </row>
    <row r="31" spans="1:32">
      <c r="A31" s="4"/>
      <c r="B31" s="1"/>
    </row>
    <row r="32" spans="1:32">
      <c r="A32" s="4"/>
      <c r="B32" s="1"/>
    </row>
    <row r="33" spans="1:14" ht="13">
      <c r="A33" s="37" t="s">
        <v>286</v>
      </c>
      <c r="B33" s="37"/>
      <c r="C33" s="37"/>
      <c r="D33" s="37"/>
      <c r="F33" s="37" t="s">
        <v>287</v>
      </c>
      <c r="G33" s="37"/>
      <c r="H33" s="37"/>
      <c r="I33" s="37"/>
      <c r="K33" s="37" t="s">
        <v>300</v>
      </c>
      <c r="L33" s="37"/>
      <c r="M33" s="37"/>
      <c r="N33" s="37"/>
    </row>
    <row r="34" spans="1:14">
      <c r="A34" s="2" t="s">
        <v>0</v>
      </c>
      <c r="B34" s="2" t="s">
        <v>1</v>
      </c>
      <c r="C34" s="2" t="s">
        <v>10</v>
      </c>
      <c r="D34" s="2" t="s">
        <v>296</v>
      </c>
      <c r="F34" s="7" t="s">
        <v>0</v>
      </c>
      <c r="G34" s="7" t="s">
        <v>1</v>
      </c>
      <c r="H34" s="7" t="s">
        <v>10</v>
      </c>
      <c r="I34" s="2" t="s">
        <v>296</v>
      </c>
      <c r="K34" s="7" t="s">
        <v>0</v>
      </c>
      <c r="L34" s="7" t="s">
        <v>1</v>
      </c>
      <c r="M34" s="7" t="s">
        <v>10</v>
      </c>
      <c r="N34" s="2" t="s">
        <v>296</v>
      </c>
    </row>
    <row r="35" spans="1:14">
      <c r="A35" s="1">
        <v>22.9</v>
      </c>
      <c r="B35" s="1">
        <v>22.5</v>
      </c>
      <c r="C35" s="1">
        <v>20.5</v>
      </c>
      <c r="D35" s="1">
        <v>20.399999999999999</v>
      </c>
      <c r="F35" s="7">
        <v>8.0500000000000007</v>
      </c>
      <c r="G35" s="7">
        <v>7.15</v>
      </c>
      <c r="H35" s="7">
        <v>5.03</v>
      </c>
      <c r="I35" s="7">
        <v>5.68</v>
      </c>
      <c r="K35" s="7">
        <v>22.2</v>
      </c>
      <c r="L35" s="7">
        <v>20.399999999999999</v>
      </c>
      <c r="M35" s="7">
        <v>27.7</v>
      </c>
      <c r="N35" s="7">
        <v>26.8</v>
      </c>
    </row>
    <row r="36" spans="1:14">
      <c r="A36" s="1">
        <v>22</v>
      </c>
      <c r="B36" s="1">
        <v>23.7</v>
      </c>
      <c r="C36" s="1">
        <v>20.399999999999999</v>
      </c>
      <c r="D36" s="1">
        <v>21.1</v>
      </c>
      <c r="F36" s="7">
        <v>6.51</v>
      </c>
      <c r="G36" s="7">
        <v>8.76</v>
      </c>
      <c r="H36" s="7">
        <v>5.32</v>
      </c>
      <c r="I36" s="7">
        <v>6.19</v>
      </c>
      <c r="K36" s="7">
        <v>20.7</v>
      </c>
      <c r="L36" s="7">
        <v>22.9</v>
      </c>
      <c r="M36" s="7">
        <v>26.3</v>
      </c>
      <c r="N36" s="7">
        <v>27.4</v>
      </c>
    </row>
    <row r="37" spans="1:14">
      <c r="A37" s="1">
        <v>22.6</v>
      </c>
      <c r="B37" s="1">
        <v>22.8</v>
      </c>
      <c r="C37" s="1">
        <v>20.3</v>
      </c>
      <c r="D37" s="1">
        <v>20.7</v>
      </c>
      <c r="F37" s="7">
        <v>7.37</v>
      </c>
      <c r="G37" s="7">
        <v>7.88</v>
      </c>
      <c r="H37" s="7">
        <v>5.01</v>
      </c>
      <c r="I37" s="7">
        <v>6.18</v>
      </c>
      <c r="K37" s="7">
        <v>21.1</v>
      </c>
      <c r="L37" s="7">
        <v>20.6</v>
      </c>
      <c r="M37" s="7">
        <v>26.8</v>
      </c>
      <c r="N37" s="7">
        <v>27.1</v>
      </c>
    </row>
    <row r="38" spans="1:14">
      <c r="A38" s="4"/>
      <c r="B38" s="1"/>
    </row>
    <row r="39" spans="1:14">
      <c r="A39" s="4"/>
      <c r="B39" s="1"/>
    </row>
    <row r="40" spans="1:14">
      <c r="A40" s="4"/>
      <c r="B40" s="1"/>
    </row>
  </sheetData>
  <mergeCells count="3">
    <mergeCell ref="A33:D33"/>
    <mergeCell ref="F33:I33"/>
    <mergeCell ref="K33:N33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3143-D50F-44BA-AFED-12B7262E2666}">
  <dimension ref="A1:K14"/>
  <sheetViews>
    <sheetView workbookViewId="0">
      <selection activeCell="K21" sqref="K21"/>
    </sheetView>
  </sheetViews>
  <sheetFormatPr defaultColWidth="8.9140625" defaultRowHeight="12.5"/>
  <cols>
    <col min="1" max="11" width="10.6640625" style="7" customWidth="1"/>
    <col min="12" max="16384" width="8.9140625" style="7"/>
  </cols>
  <sheetData>
    <row r="1" spans="1:11" ht="13.5">
      <c r="A1" s="37" t="s">
        <v>302</v>
      </c>
      <c r="B1" s="37"/>
      <c r="C1" s="37"/>
      <c r="D1" s="37"/>
    </row>
    <row r="2" spans="1:11">
      <c r="A2" s="2" t="s">
        <v>0</v>
      </c>
      <c r="B2" s="2" t="s">
        <v>1</v>
      </c>
      <c r="C2" s="7" t="s">
        <v>10</v>
      </c>
      <c r="D2" s="2" t="s">
        <v>296</v>
      </c>
    </row>
    <row r="3" spans="1:11">
      <c r="A3" s="1">
        <v>4.0526910000000003</v>
      </c>
      <c r="B3" s="1">
        <v>5.2858739999999997</v>
      </c>
      <c r="C3" s="1">
        <v>3.60426</v>
      </c>
      <c r="D3" s="1">
        <v>100.91370000000001</v>
      </c>
    </row>
    <row r="4" spans="1:11">
      <c r="A4" s="1">
        <v>1.4742150000000001</v>
      </c>
      <c r="B4" s="1">
        <v>6.2948430000000002</v>
      </c>
      <c r="C4" s="1">
        <v>6.0706280000000001</v>
      </c>
      <c r="D4" s="1">
        <v>126.1379</v>
      </c>
    </row>
    <row r="5" spans="1:11">
      <c r="A5" s="1">
        <v>4.9495519999999997</v>
      </c>
      <c r="B5" s="1">
        <v>4.8374439999999996</v>
      </c>
      <c r="C5" s="1">
        <v>5.1737669999999998</v>
      </c>
      <c r="D5" s="1">
        <v>107.1917</v>
      </c>
    </row>
    <row r="6" spans="1:11">
      <c r="A6" s="4"/>
      <c r="B6" s="1"/>
    </row>
    <row r="7" spans="1:11" ht="14" customHeight="1">
      <c r="A7" s="37" t="s">
        <v>286</v>
      </c>
      <c r="B7" s="37"/>
      <c r="C7" s="37"/>
      <c r="D7" s="37"/>
      <c r="E7" s="37"/>
      <c r="G7" s="37" t="s">
        <v>287</v>
      </c>
      <c r="H7" s="37"/>
      <c r="I7" s="37"/>
      <c r="J7" s="37"/>
      <c r="K7" s="37"/>
    </row>
    <row r="8" spans="1:11">
      <c r="A8" s="7" t="s">
        <v>301</v>
      </c>
      <c r="B8" s="2" t="s">
        <v>0</v>
      </c>
      <c r="C8" s="2" t="s">
        <v>1</v>
      </c>
      <c r="D8" s="2" t="s">
        <v>10</v>
      </c>
      <c r="E8" s="2" t="s">
        <v>296</v>
      </c>
      <c r="F8" s="2"/>
      <c r="G8" s="7" t="s">
        <v>301</v>
      </c>
      <c r="H8" s="7" t="s">
        <v>0</v>
      </c>
      <c r="I8" s="7" t="s">
        <v>1</v>
      </c>
      <c r="J8" s="7" t="s">
        <v>10</v>
      </c>
      <c r="K8" s="2" t="s">
        <v>296</v>
      </c>
    </row>
    <row r="9" spans="1:11">
      <c r="A9" s="1">
        <v>20.2</v>
      </c>
      <c r="B9" s="1">
        <v>30.6</v>
      </c>
      <c r="C9" s="1">
        <v>32.6</v>
      </c>
      <c r="D9" s="1">
        <v>34.799999999999997</v>
      </c>
      <c r="E9" s="1">
        <v>62.6</v>
      </c>
      <c r="F9" s="1"/>
      <c r="G9" s="1">
        <v>4.66</v>
      </c>
      <c r="H9" s="1">
        <v>10.1</v>
      </c>
      <c r="I9" s="1">
        <v>12.4</v>
      </c>
      <c r="J9" s="1">
        <v>10.199999999999999</v>
      </c>
      <c r="K9" s="1">
        <v>18.100000000000001</v>
      </c>
    </row>
    <row r="10" spans="1:11">
      <c r="A10" s="1">
        <v>20.3</v>
      </c>
      <c r="B10" s="1">
        <v>31.4</v>
      </c>
      <c r="C10" s="1">
        <v>33.5</v>
      </c>
      <c r="D10" s="1">
        <v>35.6</v>
      </c>
      <c r="E10" s="1">
        <v>62</v>
      </c>
      <c r="F10" s="1"/>
      <c r="G10" s="1">
        <v>4.32</v>
      </c>
      <c r="H10" s="1">
        <v>9.5500000000000007</v>
      </c>
      <c r="I10" s="1">
        <v>12.2</v>
      </c>
      <c r="J10" s="1">
        <v>10.9</v>
      </c>
      <c r="K10" s="1">
        <v>17.899999999999999</v>
      </c>
    </row>
    <row r="11" spans="1:11">
      <c r="A11" s="1">
        <v>20.100000000000001</v>
      </c>
      <c r="B11" s="1">
        <v>30.2</v>
      </c>
      <c r="C11" s="1">
        <v>32.5</v>
      </c>
      <c r="D11" s="1">
        <v>34.700000000000003</v>
      </c>
      <c r="E11" s="1">
        <v>61.5</v>
      </c>
      <c r="F11" s="1"/>
      <c r="G11" s="1">
        <v>4.4400000000000004</v>
      </c>
      <c r="H11" s="1">
        <v>9.4499999999999993</v>
      </c>
      <c r="I11" s="1">
        <v>12.1</v>
      </c>
      <c r="J11" s="1">
        <v>10.3</v>
      </c>
      <c r="K11" s="1">
        <v>17.2</v>
      </c>
    </row>
    <row r="12" spans="1:11">
      <c r="A12" s="4"/>
      <c r="B12" s="1"/>
    </row>
    <row r="13" spans="1:11">
      <c r="A13" s="4"/>
      <c r="B13" s="1"/>
    </row>
    <row r="14" spans="1:11">
      <c r="A14" s="4"/>
      <c r="B14" s="1"/>
    </row>
  </sheetData>
  <mergeCells count="3">
    <mergeCell ref="A1:D1"/>
    <mergeCell ref="A7:E7"/>
    <mergeCell ref="G7:K7"/>
  </mergeCells>
  <phoneticPr fontId="2" type="noConversion"/>
  <pageMargins left="0.7" right="0.7" top="0.75" bottom="0.75" header="0.3" footer="0.3"/>
  <pageSetup orientation="portrait" horizontalDpi="0" verticalDpi="0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CF2F5-EAB6-425F-897B-A6C51A4360A4}">
  <dimension ref="A1:Y9"/>
  <sheetViews>
    <sheetView workbookViewId="0">
      <selection activeCell="A9" sqref="A1:XFD1048576"/>
    </sheetView>
  </sheetViews>
  <sheetFormatPr defaultColWidth="11.75" defaultRowHeight="12.5"/>
  <cols>
    <col min="1" max="16384" width="11.75" style="12"/>
  </cols>
  <sheetData>
    <row r="1" spans="1:25">
      <c r="A1" s="2" t="s">
        <v>181</v>
      </c>
      <c r="B1" s="28" t="s">
        <v>327</v>
      </c>
      <c r="C1" s="28"/>
      <c r="D1" s="28"/>
      <c r="E1" s="28"/>
      <c r="F1" s="28"/>
      <c r="G1" s="28"/>
      <c r="H1" s="28" t="s">
        <v>328</v>
      </c>
      <c r="I1" s="28"/>
      <c r="J1" s="28"/>
      <c r="K1" s="28"/>
      <c r="L1" s="28"/>
      <c r="M1" s="28"/>
      <c r="N1" s="28" t="s">
        <v>329</v>
      </c>
      <c r="O1" s="28"/>
      <c r="P1" s="28"/>
      <c r="Q1" s="28"/>
      <c r="R1" s="28"/>
      <c r="S1" s="28"/>
      <c r="T1" s="28" t="s">
        <v>330</v>
      </c>
      <c r="U1" s="28"/>
      <c r="V1" s="28"/>
      <c r="W1" s="28"/>
      <c r="X1" s="28"/>
      <c r="Y1" s="28"/>
    </row>
    <row r="2" spans="1:25">
      <c r="A2" s="1">
        <v>6</v>
      </c>
      <c r="B2" s="1">
        <v>78.367999999999995</v>
      </c>
      <c r="C2" s="1">
        <v>77.830500000000001</v>
      </c>
      <c r="D2" s="1">
        <v>65.043000000000006</v>
      </c>
      <c r="E2" s="1">
        <v>51.612000000000002</v>
      </c>
      <c r="F2" s="1">
        <v>65.664000000000001</v>
      </c>
      <c r="G2" s="1">
        <v>102.52800000000001</v>
      </c>
      <c r="H2" s="1">
        <v>60</v>
      </c>
      <c r="I2" s="1">
        <v>81.180000000000007</v>
      </c>
      <c r="J2" s="1">
        <v>57.195</v>
      </c>
      <c r="K2" s="1">
        <v>75.224999999999994</v>
      </c>
      <c r="L2" s="1">
        <v>102.312</v>
      </c>
      <c r="M2" s="1">
        <v>64.584000000000003</v>
      </c>
      <c r="N2" s="1">
        <v>53.01</v>
      </c>
      <c r="O2" s="1">
        <v>67.703999999999994</v>
      </c>
      <c r="P2" s="1">
        <v>102.884</v>
      </c>
      <c r="Q2" s="1">
        <v>91.727999999999994</v>
      </c>
      <c r="R2" s="1">
        <v>80.028000000000006</v>
      </c>
      <c r="S2" s="1">
        <v>63.344999999999999</v>
      </c>
      <c r="T2" s="1">
        <v>57.172499999999999</v>
      </c>
      <c r="U2" s="1">
        <v>65.875</v>
      </c>
      <c r="V2" s="1">
        <v>72.292500000000004</v>
      </c>
      <c r="W2" s="1">
        <v>95.352999999999994</v>
      </c>
      <c r="X2" s="1">
        <v>76.724999999999994</v>
      </c>
      <c r="Y2" s="1">
        <v>93.456000000000003</v>
      </c>
    </row>
    <row r="3" spans="1:25">
      <c r="A3" s="1">
        <v>8</v>
      </c>
      <c r="B3" s="1">
        <v>89.941500000000005</v>
      </c>
      <c r="C3" s="1">
        <v>146</v>
      </c>
      <c r="D3" s="1">
        <v>89.262</v>
      </c>
      <c r="E3" s="1">
        <v>53.889000000000003</v>
      </c>
      <c r="F3" s="1">
        <v>123.624</v>
      </c>
      <c r="G3" s="1">
        <v>123.264</v>
      </c>
      <c r="H3" s="1">
        <v>75.14</v>
      </c>
      <c r="I3" s="1">
        <v>95.48</v>
      </c>
      <c r="J3" s="1">
        <v>80.784000000000006</v>
      </c>
      <c r="K3" s="1">
        <v>64.872</v>
      </c>
      <c r="L3" s="1">
        <v>98.314999999999998</v>
      </c>
      <c r="M3" s="1">
        <v>110.979</v>
      </c>
      <c r="N3" s="1">
        <v>83.7</v>
      </c>
      <c r="O3" s="1">
        <v>98.951999999999998</v>
      </c>
      <c r="P3" s="1">
        <v>133.82400000000001</v>
      </c>
      <c r="Q3" s="1">
        <v>95.004000000000005</v>
      </c>
      <c r="R3" s="1">
        <v>117.92</v>
      </c>
      <c r="S3" s="1">
        <v>90</v>
      </c>
      <c r="T3" s="1">
        <v>86.62</v>
      </c>
      <c r="U3" s="1">
        <v>79.2</v>
      </c>
      <c r="V3" s="1">
        <v>110.044</v>
      </c>
      <c r="W3" s="1">
        <v>150.745</v>
      </c>
      <c r="X3" s="1">
        <v>145.6</v>
      </c>
      <c r="Y3" s="1">
        <v>144.43</v>
      </c>
    </row>
    <row r="4" spans="1:25">
      <c r="A4" s="1">
        <v>10</v>
      </c>
      <c r="B4" s="1">
        <v>127.5</v>
      </c>
      <c r="C4" s="1">
        <v>211.904</v>
      </c>
      <c r="D4" s="1">
        <v>143.22</v>
      </c>
      <c r="E4" s="1">
        <v>77.921999999999997</v>
      </c>
      <c r="F4" s="1">
        <v>230.98500000000001</v>
      </c>
      <c r="G4" s="1">
        <v>197.42099999999999</v>
      </c>
      <c r="H4" s="1">
        <v>128.25</v>
      </c>
      <c r="I4" s="1">
        <v>159.97499999999999</v>
      </c>
      <c r="J4" s="1">
        <v>110.88</v>
      </c>
      <c r="K4" s="1">
        <v>93.582499999999996</v>
      </c>
      <c r="L4" s="1">
        <v>105.678</v>
      </c>
      <c r="M4" s="1">
        <v>165.92</v>
      </c>
      <c r="N4" s="1">
        <v>173.8</v>
      </c>
      <c r="O4" s="1">
        <v>174.84</v>
      </c>
      <c r="P4" s="1">
        <v>174.018</v>
      </c>
      <c r="Q4" s="1">
        <v>178.53749999999999</v>
      </c>
      <c r="R4" s="1">
        <v>230.03550000000001</v>
      </c>
      <c r="S4" s="1">
        <v>166.32</v>
      </c>
      <c r="T4" s="1">
        <v>134.136</v>
      </c>
      <c r="U4" s="1">
        <v>136.21100000000001</v>
      </c>
      <c r="V4" s="1">
        <v>180</v>
      </c>
      <c r="W4" s="1">
        <v>243.75</v>
      </c>
      <c r="X4" s="1">
        <v>223.14599999999999</v>
      </c>
      <c r="Y4" s="1">
        <v>194.77500000000001</v>
      </c>
    </row>
    <row r="5" spans="1:25">
      <c r="A5" s="1">
        <v>12</v>
      </c>
      <c r="B5" s="1">
        <v>182.16</v>
      </c>
      <c r="C5" s="1">
        <v>342.9</v>
      </c>
      <c r="D5" s="1">
        <v>193.185</v>
      </c>
      <c r="E5" s="1">
        <v>117.12</v>
      </c>
      <c r="F5" s="1">
        <v>296.548</v>
      </c>
      <c r="G5" s="1">
        <v>288.5625</v>
      </c>
      <c r="H5" s="1">
        <v>147.29</v>
      </c>
      <c r="I5" s="1">
        <v>163.137</v>
      </c>
      <c r="J5" s="1">
        <v>145.297</v>
      </c>
      <c r="K5" s="1">
        <v>116.02500000000001</v>
      </c>
      <c r="L5" s="1">
        <v>147.19999999999999</v>
      </c>
      <c r="M5" s="1">
        <v>210.14</v>
      </c>
      <c r="N5" s="1">
        <v>210.93600000000001</v>
      </c>
      <c r="O5" s="1">
        <v>267.89999999999998</v>
      </c>
      <c r="P5" s="1">
        <v>203.32</v>
      </c>
      <c r="Q5" s="1">
        <v>229.5</v>
      </c>
      <c r="R5" s="1">
        <v>296.94</v>
      </c>
      <c r="S5" s="1">
        <v>226.38</v>
      </c>
      <c r="T5" s="1">
        <v>177.97399999999999</v>
      </c>
      <c r="U5" s="1">
        <v>159.93600000000001</v>
      </c>
      <c r="V5" s="1">
        <v>204.52500000000001</v>
      </c>
      <c r="W5" s="1">
        <v>379.44</v>
      </c>
      <c r="X5" s="1">
        <v>333.02499999999998</v>
      </c>
      <c r="Y5" s="1">
        <v>231.66</v>
      </c>
    </row>
    <row r="6" spans="1:25">
      <c r="A6" s="1">
        <v>14</v>
      </c>
      <c r="B6" s="1">
        <v>198.648</v>
      </c>
      <c r="C6" s="1">
        <v>487.69200000000001</v>
      </c>
      <c r="D6" s="1">
        <v>203.55799999999999</v>
      </c>
      <c r="E6" s="1">
        <v>123.28100000000001</v>
      </c>
      <c r="F6" s="1">
        <v>371.82499999999999</v>
      </c>
      <c r="G6" s="1">
        <v>318.73099999999999</v>
      </c>
      <c r="H6" s="1">
        <v>187.91499999999999</v>
      </c>
      <c r="I6" s="1">
        <v>180.09</v>
      </c>
      <c r="J6" s="1">
        <v>183.77</v>
      </c>
      <c r="K6" s="1">
        <v>116.014</v>
      </c>
      <c r="L6" s="1">
        <v>213.11799999999999</v>
      </c>
      <c r="M6" s="1">
        <v>202.3</v>
      </c>
      <c r="N6" s="1">
        <v>272.5625</v>
      </c>
      <c r="O6" s="1">
        <v>434.32</v>
      </c>
      <c r="P6" s="1">
        <v>233.75</v>
      </c>
      <c r="Q6" s="1">
        <v>299.78199999999998</v>
      </c>
      <c r="R6" s="1">
        <v>364.74599999999998</v>
      </c>
      <c r="S6" s="1">
        <v>302.39999999999998</v>
      </c>
      <c r="T6" s="1">
        <v>277.245</v>
      </c>
      <c r="U6" s="1">
        <v>186.714</v>
      </c>
      <c r="V6" s="1">
        <v>274.79250000000002</v>
      </c>
      <c r="W6" s="1">
        <v>631.33100000000002</v>
      </c>
      <c r="X6" s="1">
        <v>506.58300000000003</v>
      </c>
      <c r="Y6" s="1">
        <v>280.96199999999999</v>
      </c>
    </row>
    <row r="7" spans="1:25">
      <c r="A7" s="1">
        <v>16</v>
      </c>
      <c r="B7" s="1">
        <v>254.184</v>
      </c>
      <c r="C7" s="1">
        <v>600.79499999999996</v>
      </c>
      <c r="D7" s="1">
        <v>216.982</v>
      </c>
      <c r="E7" s="1">
        <v>140.54400000000001</v>
      </c>
      <c r="F7" s="1">
        <v>426.43799999999999</v>
      </c>
      <c r="G7" s="1">
        <v>287.55</v>
      </c>
      <c r="H7" s="1">
        <v>187.6</v>
      </c>
      <c r="I7" s="1">
        <v>89.67</v>
      </c>
      <c r="J7" s="1">
        <v>142.899</v>
      </c>
      <c r="K7" s="1">
        <v>98.515000000000001</v>
      </c>
      <c r="L7" s="1">
        <v>123.16500000000001</v>
      </c>
      <c r="M7" s="1">
        <v>195</v>
      </c>
      <c r="N7" s="1">
        <v>318.33</v>
      </c>
      <c r="O7" s="1">
        <v>457.56</v>
      </c>
      <c r="P7" s="1">
        <v>321.81599999999997</v>
      </c>
      <c r="Q7" s="1">
        <v>309.5575</v>
      </c>
      <c r="R7" s="1">
        <v>388.7</v>
      </c>
      <c r="S7" s="1">
        <v>453.90800000000002</v>
      </c>
      <c r="T7" s="1">
        <v>344.76</v>
      </c>
      <c r="U7" s="1">
        <v>316.8</v>
      </c>
      <c r="V7" s="1">
        <v>393.85500000000002</v>
      </c>
      <c r="W7" s="1">
        <v>907.47799999999995</v>
      </c>
      <c r="X7" s="1">
        <v>566.28</v>
      </c>
      <c r="Y7" s="1">
        <v>306.93599999999998</v>
      </c>
    </row>
    <row r="8" spans="1:25">
      <c r="A8" s="1">
        <v>18</v>
      </c>
      <c r="B8" s="1">
        <v>321.024</v>
      </c>
      <c r="C8" s="1">
        <v>743.6875</v>
      </c>
      <c r="D8" s="1">
        <v>235.23500000000001</v>
      </c>
      <c r="E8" s="1">
        <v>159.19200000000001</v>
      </c>
      <c r="F8" s="1">
        <v>490.80599999999998</v>
      </c>
      <c r="G8" s="1">
        <v>465.08</v>
      </c>
      <c r="H8" s="1">
        <v>185.92500000000001</v>
      </c>
      <c r="I8" s="1">
        <v>85.715000000000003</v>
      </c>
      <c r="J8" s="1">
        <v>151.404</v>
      </c>
      <c r="K8" s="1">
        <v>31.122</v>
      </c>
      <c r="L8" s="1">
        <v>107.88</v>
      </c>
      <c r="M8" s="1">
        <v>193.35599999999999</v>
      </c>
      <c r="N8" s="1">
        <v>407</v>
      </c>
      <c r="O8" s="1">
        <v>523.77599999999995</v>
      </c>
      <c r="P8" s="1">
        <v>419.61599999999999</v>
      </c>
      <c r="Q8" s="1">
        <v>446.04</v>
      </c>
      <c r="R8" s="1">
        <v>695.125</v>
      </c>
      <c r="S8" s="1">
        <v>538.447</v>
      </c>
      <c r="T8" s="1">
        <v>454.10399999999998</v>
      </c>
      <c r="U8" s="1">
        <v>383.625</v>
      </c>
      <c r="V8" s="1">
        <v>476.4375</v>
      </c>
      <c r="W8" s="1">
        <v>1263.924</v>
      </c>
      <c r="X8" s="1">
        <v>701.56799999999998</v>
      </c>
      <c r="Y8" s="1">
        <v>366.39</v>
      </c>
    </row>
    <row r="9" spans="1:25">
      <c r="A9" s="1">
        <v>20</v>
      </c>
      <c r="B9" s="1"/>
      <c r="C9" s="1">
        <v>888</v>
      </c>
      <c r="D9" s="1">
        <v>247.45</v>
      </c>
      <c r="E9" s="1">
        <v>182.64750000000001</v>
      </c>
      <c r="F9" s="1">
        <v>521.65250000000003</v>
      </c>
      <c r="G9" s="1">
        <v>457.072</v>
      </c>
      <c r="H9" s="1">
        <v>193.54499999999999</v>
      </c>
      <c r="I9" s="1">
        <v>71.424000000000007</v>
      </c>
      <c r="J9" s="1">
        <v>143.00800000000001</v>
      </c>
      <c r="K9" s="1">
        <v>13.416</v>
      </c>
      <c r="L9" s="1">
        <v>166.53200000000001</v>
      </c>
      <c r="M9" s="1">
        <v>242.08</v>
      </c>
      <c r="N9" s="1">
        <v>593.99549999999999</v>
      </c>
      <c r="O9" s="1"/>
      <c r="P9" s="1">
        <v>638.82000000000005</v>
      </c>
      <c r="Q9" s="1">
        <v>621.24</v>
      </c>
      <c r="R9" s="1">
        <v>997.053</v>
      </c>
      <c r="S9" s="1">
        <v>701.35199999999998</v>
      </c>
      <c r="T9" s="1">
        <v>616.81349999999998</v>
      </c>
      <c r="U9" s="1">
        <v>676.2</v>
      </c>
      <c r="V9" s="1">
        <v>742.03750000000002</v>
      </c>
      <c r="W9" s="1"/>
      <c r="X9" s="1"/>
      <c r="Y9" s="1">
        <v>568.32000000000005</v>
      </c>
    </row>
  </sheetData>
  <mergeCells count="4">
    <mergeCell ref="B1:G1"/>
    <mergeCell ref="H1:M1"/>
    <mergeCell ref="N1:S1"/>
    <mergeCell ref="T1:Y1"/>
  </mergeCells>
  <phoneticPr fontId="2" type="noConversion"/>
  <conditionalFormatting sqref="A1">
    <cfRule type="duplicateValues" dxfId="6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659-36CD-4E88-BB8F-2AF2F450860A}">
  <dimension ref="A1:J8"/>
  <sheetViews>
    <sheetView workbookViewId="0">
      <selection activeCell="N11" sqref="N11"/>
    </sheetView>
  </sheetViews>
  <sheetFormatPr defaultRowHeight="14"/>
  <cols>
    <col min="2" max="2" width="13.5" customWidth="1"/>
  </cols>
  <sheetData>
    <row r="1" spans="1:10">
      <c r="A1" s="32" t="s">
        <v>136</v>
      </c>
      <c r="B1" s="32"/>
      <c r="C1" s="32"/>
      <c r="D1" s="32"/>
      <c r="E1" s="32"/>
      <c r="F1" s="32"/>
      <c r="G1" s="32"/>
      <c r="H1" s="32"/>
      <c r="I1" s="32"/>
      <c r="J1" s="32"/>
    </row>
    <row r="2" spans="1:10">
      <c r="A2" s="7"/>
      <c r="B2" s="7" t="s">
        <v>113</v>
      </c>
      <c r="C2" s="7" t="s">
        <v>128</v>
      </c>
      <c r="D2" s="7" t="s">
        <v>129</v>
      </c>
      <c r="E2" s="7" t="s">
        <v>130</v>
      </c>
      <c r="F2" s="7" t="s">
        <v>131</v>
      </c>
      <c r="G2" s="7" t="s">
        <v>132</v>
      </c>
      <c r="H2" s="7" t="s">
        <v>133</v>
      </c>
      <c r="I2" s="7" t="s">
        <v>134</v>
      </c>
      <c r="J2" s="7" t="s">
        <v>135</v>
      </c>
    </row>
    <row r="3" spans="1:10">
      <c r="A3" s="7" t="s">
        <v>45</v>
      </c>
      <c r="B3" s="7">
        <v>2.9005903899467414E-8</v>
      </c>
      <c r="C3" s="7">
        <v>-3.8319560036224228E-2</v>
      </c>
      <c r="D3" s="7">
        <v>-2.9650169979253897E-2</v>
      </c>
      <c r="E3" s="7">
        <v>-4.3104446244840915</v>
      </c>
      <c r="F3" s="7">
        <v>-4.3176300855782941</v>
      </c>
      <c r="G3" s="7">
        <v>-4.3577270926153604</v>
      </c>
      <c r="H3" s="7">
        <v>-0.75661784908988627</v>
      </c>
      <c r="I3" s="7">
        <v>-0.74477577417416885</v>
      </c>
      <c r="J3" s="7">
        <v>-0.77767767232802865</v>
      </c>
    </row>
    <row r="4" spans="1:10">
      <c r="A4" s="7" t="s">
        <v>91</v>
      </c>
      <c r="B4" s="7">
        <v>1.7581951938768466E-6</v>
      </c>
      <c r="C4" s="7">
        <v>6.2272610723062725E-3</v>
      </c>
      <c r="D4" s="7">
        <v>0.19848687188595357</v>
      </c>
      <c r="E4" s="7">
        <v>-4.749711671396694E-2</v>
      </c>
      <c r="F4" s="7">
        <v>-0.44249511361660693</v>
      </c>
      <c r="G4" s="7">
        <v>-0.25300959580452625</v>
      </c>
      <c r="H4" s="7">
        <v>-0.50260733822497594</v>
      </c>
      <c r="I4" s="7">
        <v>-0.71155091802899351</v>
      </c>
      <c r="J4" s="7">
        <v>-0.58248366691082798</v>
      </c>
    </row>
    <row r="5" spans="1:10">
      <c r="A5" s="7" t="s">
        <v>92</v>
      </c>
      <c r="B5" s="7">
        <v>5.7611211758446522E-7</v>
      </c>
      <c r="C5" s="7">
        <v>2.4614098040968254E-2</v>
      </c>
      <c r="D5" s="7">
        <v>-1.0604946369424438E-2</v>
      </c>
      <c r="E5" s="7">
        <v>-0.65529963389720869</v>
      </c>
      <c r="F5" s="7">
        <v>-0.60310504775795537</v>
      </c>
      <c r="G5" s="7">
        <v>-0.65981216349667138</v>
      </c>
      <c r="H5" s="7">
        <v>-0.20539827390335264</v>
      </c>
      <c r="I5" s="7">
        <v>-0.25854458398984304</v>
      </c>
      <c r="J5" s="7">
        <v>-0.28981881994420161</v>
      </c>
    </row>
    <row r="6" spans="1:10">
      <c r="A6" s="7" t="s">
        <v>93</v>
      </c>
      <c r="B6" s="7">
        <v>5.8531130728010836E-7</v>
      </c>
      <c r="C6" s="7">
        <v>-3.6185378883164539E-2</v>
      </c>
      <c r="D6" s="7">
        <v>4.4538876294099576E-2</v>
      </c>
      <c r="E6" s="7">
        <v>-0.5263350403468986</v>
      </c>
      <c r="F6" s="7">
        <v>-0.45633506824226533</v>
      </c>
      <c r="G6" s="7">
        <v>-0.60107713928572593</v>
      </c>
      <c r="H6" s="7">
        <v>-0.22837885953040954</v>
      </c>
      <c r="I6" s="7">
        <v>-0.18432853617593659</v>
      </c>
      <c r="J6" s="7">
        <v>-0.29702344135373743</v>
      </c>
    </row>
    <row r="7" spans="1:10">
      <c r="A7" s="7" t="s">
        <v>106</v>
      </c>
      <c r="B7" s="7">
        <v>9.7441289918914702E-6</v>
      </c>
      <c r="C7" s="7">
        <v>-0.11703957365014608</v>
      </c>
      <c r="D7" s="7">
        <v>1.120921458511717E-2</v>
      </c>
      <c r="E7" s="7">
        <v>-0.11548040946259953</v>
      </c>
      <c r="F7" s="7">
        <v>-9.0528669258291575E-2</v>
      </c>
      <c r="G7" s="7">
        <v>-0.16057311449774775</v>
      </c>
      <c r="H7" s="7">
        <v>-9.1619248935032024E-2</v>
      </c>
      <c r="I7" s="7">
        <v>-2.5832694086928541E-2</v>
      </c>
      <c r="J7" s="7">
        <v>-0.16526303496086525</v>
      </c>
    </row>
    <row r="8" spans="1:10">
      <c r="A8" s="7" t="s">
        <v>107</v>
      </c>
      <c r="B8" s="7">
        <v>1.4696982550069033E-6</v>
      </c>
      <c r="C8" s="7">
        <v>5.2437388680738736E-3</v>
      </c>
      <c r="D8" s="7">
        <v>8.5431101595152215E-2</v>
      </c>
      <c r="E8" s="7">
        <v>-0.24715736199651853</v>
      </c>
      <c r="F8" s="7">
        <v>-0.19566576681232822</v>
      </c>
      <c r="G8" s="7">
        <v>-0.31962251503148836</v>
      </c>
      <c r="H8" s="7">
        <v>-0.2640282936195566</v>
      </c>
      <c r="I8" s="7">
        <v>-0.10840140906944612</v>
      </c>
      <c r="J8" s="7">
        <v>-0.15921349700304402</v>
      </c>
    </row>
  </sheetData>
  <mergeCells count="1">
    <mergeCell ref="A1:J1"/>
  </mergeCells>
  <phoneticPr fontId="2" type="noConversion"/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82D2F-2EA9-46FC-BD85-2585A49B77E7}">
  <dimension ref="A1:E25"/>
  <sheetViews>
    <sheetView workbookViewId="0">
      <selection activeCell="H42" sqref="H42"/>
    </sheetView>
  </sheetViews>
  <sheetFormatPr defaultColWidth="11.75" defaultRowHeight="12.5"/>
  <cols>
    <col min="1" max="16384" width="11.75" style="12"/>
  </cols>
  <sheetData>
    <row r="1" spans="1:5">
      <c r="A1" s="2" t="s">
        <v>181</v>
      </c>
      <c r="B1" s="2" t="s">
        <v>331</v>
      </c>
      <c r="C1" s="2" t="s">
        <v>328</v>
      </c>
      <c r="D1" s="2" t="s">
        <v>329</v>
      </c>
      <c r="E1" s="2" t="s">
        <v>330</v>
      </c>
    </row>
    <row r="2" spans="1:5">
      <c r="A2" s="1">
        <v>50</v>
      </c>
      <c r="B2" s="1"/>
      <c r="C2" s="1">
        <v>0</v>
      </c>
      <c r="D2" s="1"/>
      <c r="E2" s="1"/>
    </row>
    <row r="3" spans="1:5">
      <c r="A3" s="1">
        <v>50</v>
      </c>
      <c r="B3" s="1"/>
      <c r="C3" s="1">
        <v>0</v>
      </c>
      <c r="D3" s="1"/>
      <c r="E3" s="1"/>
    </row>
    <row r="4" spans="1:5">
      <c r="A4" s="1">
        <v>21</v>
      </c>
      <c r="B4" s="1">
        <v>1</v>
      </c>
      <c r="C4" s="1"/>
      <c r="D4" s="1"/>
      <c r="E4" s="1"/>
    </row>
    <row r="5" spans="1:5">
      <c r="A5" s="1">
        <v>26</v>
      </c>
      <c r="B5" s="1">
        <v>1</v>
      </c>
      <c r="C5" s="1"/>
      <c r="D5" s="1"/>
      <c r="E5" s="1"/>
    </row>
    <row r="6" spans="1:5">
      <c r="A6" s="1">
        <v>26</v>
      </c>
      <c r="B6" s="1">
        <v>1</v>
      </c>
      <c r="C6" s="1"/>
      <c r="D6" s="1"/>
      <c r="E6" s="1"/>
    </row>
    <row r="7" spans="1:5">
      <c r="A7" s="1">
        <v>29</v>
      </c>
      <c r="B7" s="1">
        <v>1</v>
      </c>
      <c r="C7" s="1"/>
      <c r="D7" s="1"/>
      <c r="E7" s="1"/>
    </row>
    <row r="8" spans="1:5">
      <c r="A8" s="1">
        <v>30</v>
      </c>
      <c r="B8" s="1">
        <v>1</v>
      </c>
      <c r="C8" s="1"/>
      <c r="D8" s="1"/>
      <c r="E8" s="1"/>
    </row>
    <row r="9" spans="1:5">
      <c r="A9" s="1">
        <v>32</v>
      </c>
      <c r="B9" s="1">
        <v>1</v>
      </c>
      <c r="C9" s="1"/>
      <c r="D9" s="1"/>
      <c r="E9" s="1"/>
    </row>
    <row r="10" spans="1:5">
      <c r="A10" s="1">
        <v>27</v>
      </c>
      <c r="B10" s="1"/>
      <c r="C10" s="1">
        <v>1</v>
      </c>
      <c r="D10" s="1"/>
      <c r="E10" s="1"/>
    </row>
    <row r="11" spans="1:5">
      <c r="A11" s="1">
        <v>32</v>
      </c>
      <c r="B11" s="1"/>
      <c r="C11" s="1">
        <v>1</v>
      </c>
      <c r="D11" s="1"/>
      <c r="E11" s="1"/>
    </row>
    <row r="12" spans="1:5">
      <c r="A12" s="1">
        <v>37</v>
      </c>
      <c r="B12" s="1"/>
      <c r="C12" s="1">
        <v>1</v>
      </c>
      <c r="D12" s="1"/>
      <c r="E12" s="1"/>
    </row>
    <row r="13" spans="1:5">
      <c r="A13" s="1">
        <v>39</v>
      </c>
      <c r="B13" s="1"/>
      <c r="C13" s="1">
        <v>1</v>
      </c>
      <c r="D13" s="1"/>
      <c r="E13" s="1"/>
    </row>
    <row r="14" spans="1:5">
      <c r="A14" s="1">
        <v>20</v>
      </c>
      <c r="B14" s="1"/>
      <c r="C14" s="1"/>
      <c r="D14" s="1">
        <v>1</v>
      </c>
      <c r="E14" s="1"/>
    </row>
    <row r="15" spans="1:5">
      <c r="A15" s="1">
        <v>22</v>
      </c>
      <c r="B15" s="1"/>
      <c r="C15" s="1"/>
      <c r="D15" s="1">
        <v>1</v>
      </c>
      <c r="E15" s="1"/>
    </row>
    <row r="16" spans="1:5">
      <c r="A16" s="1">
        <v>23</v>
      </c>
      <c r="B16" s="1"/>
      <c r="C16" s="1"/>
      <c r="D16" s="1">
        <v>1</v>
      </c>
      <c r="E16" s="1"/>
    </row>
    <row r="17" spans="1:5">
      <c r="A17" s="1">
        <v>25</v>
      </c>
      <c r="B17" s="1"/>
      <c r="C17" s="1"/>
      <c r="D17" s="1">
        <v>1</v>
      </c>
      <c r="E17" s="1"/>
    </row>
    <row r="18" spans="1:5">
      <c r="A18" s="1">
        <v>26</v>
      </c>
      <c r="B18" s="1"/>
      <c r="C18" s="1"/>
      <c r="D18" s="1">
        <v>1</v>
      </c>
      <c r="E18" s="1"/>
    </row>
    <row r="19" spans="1:5">
      <c r="A19" s="1">
        <v>27</v>
      </c>
      <c r="B19" s="1"/>
      <c r="C19" s="1"/>
      <c r="D19" s="1">
        <v>1</v>
      </c>
      <c r="E19" s="1"/>
    </row>
    <row r="20" spans="1:5">
      <c r="A20" s="1">
        <v>18</v>
      </c>
      <c r="B20" s="1"/>
      <c r="C20" s="1"/>
      <c r="D20" s="1"/>
      <c r="E20" s="1">
        <v>1</v>
      </c>
    </row>
    <row r="21" spans="1:5">
      <c r="A21" s="1">
        <v>22</v>
      </c>
      <c r="B21" s="1"/>
      <c r="C21" s="1"/>
      <c r="D21" s="1"/>
      <c r="E21" s="1">
        <v>1</v>
      </c>
    </row>
    <row r="22" spans="1:5">
      <c r="A22" s="1">
        <v>24</v>
      </c>
      <c r="B22" s="1"/>
      <c r="C22" s="1"/>
      <c r="D22" s="1"/>
      <c r="E22" s="1">
        <v>1</v>
      </c>
    </row>
    <row r="23" spans="1:5">
      <c r="A23" s="1">
        <v>27</v>
      </c>
      <c r="B23" s="1"/>
      <c r="C23" s="1"/>
      <c r="D23" s="1"/>
      <c r="E23" s="1">
        <v>1</v>
      </c>
    </row>
    <row r="24" spans="1:5">
      <c r="A24" s="1">
        <v>28</v>
      </c>
      <c r="B24" s="1"/>
      <c r="C24" s="1"/>
      <c r="D24" s="1"/>
      <c r="E24" s="1">
        <v>1</v>
      </c>
    </row>
    <row r="25" spans="1:5">
      <c r="A25" s="1">
        <v>28</v>
      </c>
      <c r="B25" s="1"/>
      <c r="C25" s="1"/>
      <c r="D25" s="1"/>
      <c r="E25" s="1">
        <v>1</v>
      </c>
    </row>
  </sheetData>
  <phoneticPr fontId="2" type="noConversion"/>
  <conditionalFormatting sqref="A1">
    <cfRule type="duplicateValues" dxfId="5" priority="1"/>
  </conditionalFormatting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B41A9-8C29-44DB-A0CC-A07BDD3D1E77}">
  <dimension ref="A1:Y9"/>
  <sheetViews>
    <sheetView workbookViewId="0">
      <selection activeCell="H29" sqref="A1:XFD1048576"/>
    </sheetView>
  </sheetViews>
  <sheetFormatPr defaultColWidth="11.75" defaultRowHeight="12.5"/>
  <cols>
    <col min="1" max="16384" width="11.75" style="12"/>
  </cols>
  <sheetData>
    <row r="1" spans="1:25">
      <c r="A1" s="2" t="s">
        <v>181</v>
      </c>
      <c r="B1" s="28" t="s">
        <v>0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10</v>
      </c>
      <c r="O1" s="28"/>
      <c r="P1" s="28"/>
      <c r="Q1" s="28"/>
      <c r="R1" s="28"/>
      <c r="S1" s="28"/>
      <c r="T1" s="28" t="s">
        <v>11</v>
      </c>
      <c r="U1" s="28"/>
      <c r="V1" s="28"/>
      <c r="W1" s="28"/>
      <c r="X1" s="28"/>
      <c r="Y1" s="28"/>
    </row>
    <row r="2" spans="1:25">
      <c r="A2" s="1">
        <v>6</v>
      </c>
      <c r="B2" s="1">
        <v>108.376</v>
      </c>
      <c r="C2" s="1">
        <v>116.964</v>
      </c>
      <c r="D2" s="1">
        <v>88.298000000000002</v>
      </c>
      <c r="E2" s="1">
        <v>129.58000000000001</v>
      </c>
      <c r="F2" s="1">
        <v>112.75</v>
      </c>
      <c r="G2" s="1">
        <v>120.28</v>
      </c>
      <c r="H2" s="1">
        <v>124.23</v>
      </c>
      <c r="I2" s="1">
        <v>124.86799999999999</v>
      </c>
      <c r="J2" s="1">
        <v>124.2</v>
      </c>
      <c r="K2" s="1">
        <v>97.119</v>
      </c>
      <c r="L2" s="1">
        <v>96.32</v>
      </c>
      <c r="M2" s="1">
        <v>114.24</v>
      </c>
      <c r="N2" s="1">
        <v>122.47199999999999</v>
      </c>
      <c r="O2" s="1">
        <v>108.324</v>
      </c>
      <c r="P2" s="1">
        <v>138.19499999999999</v>
      </c>
      <c r="Q2" s="1">
        <v>119.658</v>
      </c>
      <c r="R2" s="1">
        <v>108.965</v>
      </c>
      <c r="S2" s="1">
        <v>76.67</v>
      </c>
      <c r="T2" s="1">
        <v>72.191999999999993</v>
      </c>
      <c r="U2" s="1">
        <v>108.614</v>
      </c>
      <c r="V2" s="1">
        <v>122.877</v>
      </c>
      <c r="W2" s="1">
        <v>154.245</v>
      </c>
      <c r="X2" s="1">
        <v>117.26</v>
      </c>
      <c r="Y2" s="1">
        <v>100.748</v>
      </c>
    </row>
    <row r="3" spans="1:25">
      <c r="A3" s="1">
        <v>8</v>
      </c>
      <c r="B3" s="1">
        <v>147.4</v>
      </c>
      <c r="C3" s="1">
        <v>159.72</v>
      </c>
      <c r="D3" s="1">
        <v>113.886</v>
      </c>
      <c r="E3" s="1">
        <v>154.44</v>
      </c>
      <c r="F3" s="1">
        <v>169.05</v>
      </c>
      <c r="G3" s="1">
        <v>156.45599999999999</v>
      </c>
      <c r="H3" s="1">
        <v>147.477</v>
      </c>
      <c r="I3" s="1">
        <v>135.68</v>
      </c>
      <c r="J3" s="1">
        <v>162.279</v>
      </c>
      <c r="K3" s="1">
        <v>111.65</v>
      </c>
      <c r="L3" s="1">
        <v>128.20500000000001</v>
      </c>
      <c r="M3" s="1">
        <v>154.346</v>
      </c>
      <c r="N3" s="1">
        <v>150.911</v>
      </c>
      <c r="O3" s="1">
        <v>159.285</v>
      </c>
      <c r="P3" s="1">
        <v>195.048</v>
      </c>
      <c r="Q3" s="1">
        <v>145.37299999999999</v>
      </c>
      <c r="R3" s="1">
        <v>118.437</v>
      </c>
      <c r="S3" s="1">
        <v>90.16</v>
      </c>
      <c r="T3" s="1">
        <v>102.41</v>
      </c>
      <c r="U3" s="1">
        <v>128.4</v>
      </c>
      <c r="V3" s="1">
        <v>140.44800000000001</v>
      </c>
      <c r="W3" s="1">
        <v>177.61199999999999</v>
      </c>
      <c r="X3" s="1">
        <v>147.14699999999999</v>
      </c>
      <c r="Y3" s="1">
        <v>132.89400000000001</v>
      </c>
    </row>
    <row r="4" spans="1:25">
      <c r="A4" s="1">
        <v>10</v>
      </c>
      <c r="B4" s="1">
        <v>211.36500000000001</v>
      </c>
      <c r="C4" s="1">
        <v>175.78</v>
      </c>
      <c r="D4" s="1">
        <v>132</v>
      </c>
      <c r="E4" s="1">
        <v>196.09800000000001</v>
      </c>
      <c r="F4" s="1">
        <v>246.55799999999999</v>
      </c>
      <c r="G4" s="1">
        <v>191.84</v>
      </c>
      <c r="H4" s="1">
        <v>181.28800000000001</v>
      </c>
      <c r="I4" s="1">
        <v>176.47200000000001</v>
      </c>
      <c r="J4" s="1">
        <v>176.29499999999999</v>
      </c>
      <c r="K4" s="1">
        <v>175.56</v>
      </c>
      <c r="L4" s="1">
        <v>192.10400000000001</v>
      </c>
      <c r="M4" s="1">
        <v>200.64</v>
      </c>
      <c r="N4" s="1">
        <v>237.6</v>
      </c>
      <c r="O4" s="1">
        <v>221.375</v>
      </c>
      <c r="P4" s="1">
        <v>259.346</v>
      </c>
      <c r="Q4" s="1">
        <v>188.84800000000001</v>
      </c>
      <c r="R4" s="1">
        <v>155.61000000000001</v>
      </c>
      <c r="S4" s="1">
        <v>120.435</v>
      </c>
      <c r="T4" s="1">
        <v>165.82499999999999</v>
      </c>
      <c r="U4" s="1">
        <v>186.45</v>
      </c>
      <c r="V4" s="1">
        <v>154.56</v>
      </c>
      <c r="W4" s="1">
        <v>242.88</v>
      </c>
      <c r="X4" s="1">
        <v>212.78399999999999</v>
      </c>
      <c r="Y4" s="1">
        <v>168.26400000000001</v>
      </c>
    </row>
    <row r="5" spans="1:25">
      <c r="A5" s="1">
        <v>12</v>
      </c>
      <c r="B5" s="1">
        <v>285.95</v>
      </c>
      <c r="C5" s="1">
        <v>196.24799999999999</v>
      </c>
      <c r="D5" s="1">
        <v>153.381</v>
      </c>
      <c r="E5" s="1">
        <v>234.44200000000001</v>
      </c>
      <c r="F5" s="1">
        <v>347.49</v>
      </c>
      <c r="G5" s="1">
        <v>242.52</v>
      </c>
      <c r="H5" s="1">
        <v>212.29</v>
      </c>
      <c r="I5" s="1">
        <v>210.654</v>
      </c>
      <c r="J5" s="1">
        <v>202.17599999999999</v>
      </c>
      <c r="K5" s="1">
        <v>239.7</v>
      </c>
      <c r="L5" s="1">
        <v>336.89600000000002</v>
      </c>
      <c r="M5" s="1">
        <v>266.20800000000003</v>
      </c>
      <c r="N5" s="1">
        <v>304.75</v>
      </c>
      <c r="O5" s="1">
        <v>341.05500000000001</v>
      </c>
      <c r="P5" s="1">
        <v>317.04399999999998</v>
      </c>
      <c r="Q5" s="1">
        <v>253.8</v>
      </c>
      <c r="R5" s="1">
        <v>178.54</v>
      </c>
      <c r="S5" s="1">
        <v>186.732</v>
      </c>
      <c r="T5" s="1">
        <v>252.8</v>
      </c>
      <c r="U5" s="1">
        <v>320.178</v>
      </c>
      <c r="V5" s="1">
        <v>201.756</v>
      </c>
      <c r="W5" s="1">
        <v>273</v>
      </c>
      <c r="X5" s="1">
        <v>302.44499999999999</v>
      </c>
      <c r="Y5" s="1">
        <v>240.03</v>
      </c>
    </row>
    <row r="6" spans="1:25">
      <c r="A6" s="1">
        <v>14</v>
      </c>
      <c r="B6" s="1">
        <v>345.27600000000001</v>
      </c>
      <c r="C6" s="1">
        <v>217.512</v>
      </c>
      <c r="D6" s="1">
        <v>218.29499999999999</v>
      </c>
      <c r="E6" s="1">
        <v>260.49599999999998</v>
      </c>
      <c r="F6" s="1">
        <v>430.30399999999997</v>
      </c>
      <c r="G6" s="1">
        <v>309.67200000000003</v>
      </c>
      <c r="H6" s="1">
        <v>225.036</v>
      </c>
      <c r="I6" s="1">
        <v>246.97499999999999</v>
      </c>
      <c r="J6" s="1">
        <v>229.5</v>
      </c>
      <c r="K6" s="1">
        <v>318.15899999999999</v>
      </c>
      <c r="L6" s="1">
        <v>441.66399999999999</v>
      </c>
      <c r="M6" s="1">
        <v>327.726</v>
      </c>
      <c r="N6" s="1">
        <v>349.44</v>
      </c>
      <c r="O6" s="1">
        <v>442.029</v>
      </c>
      <c r="P6" s="1">
        <v>390.87</v>
      </c>
      <c r="Q6" s="1">
        <v>323.13600000000002</v>
      </c>
      <c r="R6" s="1">
        <v>220.08799999999999</v>
      </c>
      <c r="S6" s="1">
        <v>268.26799999999997</v>
      </c>
      <c r="T6" s="1">
        <v>332.54899999999998</v>
      </c>
      <c r="U6" s="1">
        <v>413.1</v>
      </c>
      <c r="V6" s="1">
        <v>244.125</v>
      </c>
      <c r="W6" s="1">
        <v>330.24299999999999</v>
      </c>
      <c r="X6" s="1">
        <v>361.92</v>
      </c>
      <c r="Y6" s="1">
        <v>272.44799999999998</v>
      </c>
    </row>
    <row r="7" spans="1:25">
      <c r="A7" s="1">
        <v>16</v>
      </c>
      <c r="B7" s="1">
        <v>391.21</v>
      </c>
      <c r="C7" s="1">
        <v>271.14999999999998</v>
      </c>
      <c r="D7" s="1">
        <v>243.78899999999999</v>
      </c>
      <c r="E7" s="1">
        <v>357.87</v>
      </c>
      <c r="F7" s="1">
        <v>557.56799999999998</v>
      </c>
      <c r="G7" s="1">
        <v>400.68</v>
      </c>
      <c r="H7" s="1">
        <v>267.57499999999999</v>
      </c>
      <c r="I7" s="1">
        <v>305.85599999999999</v>
      </c>
      <c r="J7" s="1">
        <v>253.02199999999999</v>
      </c>
      <c r="K7" s="1">
        <v>458.85</v>
      </c>
      <c r="L7" s="1">
        <v>540.54</v>
      </c>
      <c r="M7" s="1">
        <v>431.31700000000001</v>
      </c>
      <c r="N7" s="1">
        <v>453.6</v>
      </c>
      <c r="O7" s="1">
        <v>555.28200000000004</v>
      </c>
      <c r="P7" s="1">
        <v>473.99</v>
      </c>
      <c r="Q7" s="1">
        <v>396.86399999999998</v>
      </c>
      <c r="R7" s="1">
        <v>262.13099999999997</v>
      </c>
      <c r="S7" s="1">
        <v>309.95999999999998</v>
      </c>
      <c r="T7" s="1">
        <v>389.88</v>
      </c>
      <c r="U7" s="1"/>
      <c r="V7" s="1">
        <v>291.35700000000003</v>
      </c>
      <c r="W7" s="1">
        <v>399.31200000000001</v>
      </c>
      <c r="X7" s="1">
        <v>471.25</v>
      </c>
      <c r="Y7" s="1">
        <v>324.3</v>
      </c>
    </row>
    <row r="8" spans="1:25">
      <c r="A8" s="1">
        <v>18</v>
      </c>
      <c r="B8" s="1">
        <v>439.99200000000002</v>
      </c>
      <c r="C8" s="1"/>
      <c r="D8" s="1">
        <v>295.36</v>
      </c>
      <c r="E8" s="1">
        <v>521.63699999999994</v>
      </c>
      <c r="F8" s="1">
        <v>700.48800000000006</v>
      </c>
      <c r="G8" s="1">
        <v>586.55100000000004</v>
      </c>
      <c r="H8" s="1">
        <v>331.12799999999999</v>
      </c>
      <c r="I8" s="1">
        <v>421.25900000000001</v>
      </c>
      <c r="J8" s="1">
        <v>367.2</v>
      </c>
      <c r="K8" s="1">
        <v>590.90899999999999</v>
      </c>
      <c r="L8" s="1">
        <v>600.88</v>
      </c>
      <c r="M8" s="1">
        <v>572.54399999999998</v>
      </c>
      <c r="N8" s="1">
        <v>592.95000000000005</v>
      </c>
      <c r="O8" s="1">
        <v>730.17</v>
      </c>
      <c r="P8" s="1">
        <v>642.12400000000002</v>
      </c>
      <c r="Q8" s="1">
        <v>526.44000000000005</v>
      </c>
      <c r="R8" s="1">
        <v>296.608</v>
      </c>
      <c r="S8" s="1">
        <v>406.98</v>
      </c>
      <c r="T8" s="1">
        <v>521.76300000000003</v>
      </c>
      <c r="U8" s="1"/>
      <c r="V8" s="1">
        <v>414.7</v>
      </c>
      <c r="W8" s="1">
        <v>557.77499999999998</v>
      </c>
      <c r="X8" s="1">
        <v>586.90800000000002</v>
      </c>
      <c r="Y8" s="1">
        <v>412.03199999999998</v>
      </c>
    </row>
    <row r="9" spans="1:25">
      <c r="A9" s="1">
        <v>20</v>
      </c>
      <c r="B9" s="1">
        <v>585.04399999999998</v>
      </c>
      <c r="C9" s="1"/>
      <c r="D9" s="1">
        <v>217.5</v>
      </c>
      <c r="E9" s="1">
        <v>691.82100000000003</v>
      </c>
      <c r="F9" s="1">
        <v>1092.96</v>
      </c>
      <c r="G9" s="1">
        <v>749.49599999999998</v>
      </c>
      <c r="H9" s="1">
        <v>493.16399999999999</v>
      </c>
      <c r="I9" s="1">
        <v>474.69499999999999</v>
      </c>
      <c r="J9" s="1">
        <v>438.03</v>
      </c>
      <c r="K9" s="1">
        <v>606.87900000000002</v>
      </c>
      <c r="L9" s="1">
        <v>696.38800000000003</v>
      </c>
      <c r="M9" s="1">
        <v>822.52800000000002</v>
      </c>
      <c r="N9" s="1">
        <v>748.32299999999998</v>
      </c>
      <c r="O9" s="1">
        <v>970.2</v>
      </c>
      <c r="P9" s="1">
        <v>749.7</v>
      </c>
      <c r="Q9" s="1">
        <v>634.08799999999997</v>
      </c>
      <c r="R9" s="1">
        <v>352.512</v>
      </c>
      <c r="S9" s="1">
        <v>550.4</v>
      </c>
      <c r="T9" s="1">
        <v>652.245</v>
      </c>
      <c r="U9" s="1"/>
      <c r="V9" s="1"/>
      <c r="W9" s="1">
        <v>696.86400000000003</v>
      </c>
      <c r="X9" s="1">
        <v>772.26700000000005</v>
      </c>
      <c r="Y9" s="1">
        <v>423.75200000000001</v>
      </c>
    </row>
  </sheetData>
  <mergeCells count="4">
    <mergeCell ref="B1:G1"/>
    <mergeCell ref="H1:M1"/>
    <mergeCell ref="N1:S1"/>
    <mergeCell ref="T1:Y1"/>
  </mergeCells>
  <phoneticPr fontId="2" type="noConversion"/>
  <conditionalFormatting sqref="A1">
    <cfRule type="duplicateValues" dxfId="4" priority="1"/>
  </conditionalFormatting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2092D-9A1B-459A-90DB-D3DC8C9B201A}">
  <dimension ref="A1:E25"/>
  <sheetViews>
    <sheetView workbookViewId="0">
      <selection activeCell="G43" sqref="G43"/>
    </sheetView>
  </sheetViews>
  <sheetFormatPr defaultColWidth="11.75" defaultRowHeight="12.5"/>
  <cols>
    <col min="1" max="16384" width="11.75" style="12"/>
  </cols>
  <sheetData>
    <row r="1" spans="1:5">
      <c r="A1" s="2" t="s">
        <v>181</v>
      </c>
      <c r="B1" s="2" t="s">
        <v>0</v>
      </c>
      <c r="C1" s="2" t="s">
        <v>1</v>
      </c>
      <c r="D1" s="2" t="s">
        <v>10</v>
      </c>
      <c r="E1" s="2" t="s">
        <v>11</v>
      </c>
    </row>
    <row r="2" spans="1:5">
      <c r="A2" s="1">
        <v>18</v>
      </c>
      <c r="B2" s="12">
        <v>1</v>
      </c>
    </row>
    <row r="3" spans="1:5">
      <c r="A3" s="1">
        <v>22</v>
      </c>
      <c r="B3" s="12">
        <v>1</v>
      </c>
    </row>
    <row r="4" spans="1:5">
      <c r="A4" s="1">
        <v>24</v>
      </c>
      <c r="B4" s="12">
        <v>1</v>
      </c>
    </row>
    <row r="5" spans="1:5">
      <c r="A5" s="1">
        <v>25</v>
      </c>
      <c r="B5" s="12">
        <v>1</v>
      </c>
    </row>
    <row r="6" spans="1:5">
      <c r="A6" s="1">
        <v>27</v>
      </c>
      <c r="B6" s="12">
        <v>1</v>
      </c>
    </row>
    <row r="7" spans="1:5">
      <c r="A7" s="1">
        <v>32</v>
      </c>
      <c r="B7" s="12">
        <v>1</v>
      </c>
    </row>
    <row r="8" spans="1:5">
      <c r="A8" s="1">
        <v>21</v>
      </c>
      <c r="C8" s="12">
        <v>1</v>
      </c>
    </row>
    <row r="9" spans="1:5">
      <c r="A9" s="1">
        <v>24</v>
      </c>
      <c r="C9" s="12">
        <v>1</v>
      </c>
    </row>
    <row r="10" spans="1:5">
      <c r="A10" s="1">
        <v>25</v>
      </c>
      <c r="C10" s="12">
        <v>1</v>
      </c>
    </row>
    <row r="11" spans="1:5">
      <c r="A11" s="1">
        <v>26</v>
      </c>
      <c r="C11" s="12">
        <v>1</v>
      </c>
    </row>
    <row r="12" spans="1:5">
      <c r="A12" s="1">
        <v>28</v>
      </c>
      <c r="C12" s="12">
        <v>1</v>
      </c>
    </row>
    <row r="13" spans="1:5">
      <c r="A13" s="1">
        <v>30</v>
      </c>
      <c r="C13" s="12">
        <v>1</v>
      </c>
    </row>
    <row r="14" spans="1:5">
      <c r="A14" s="1">
        <v>21</v>
      </c>
      <c r="D14" s="12">
        <v>1</v>
      </c>
    </row>
    <row r="15" spans="1:5">
      <c r="A15" s="1">
        <v>23</v>
      </c>
      <c r="D15" s="12">
        <v>1</v>
      </c>
    </row>
    <row r="16" spans="1:5">
      <c r="A16" s="1">
        <v>24</v>
      </c>
      <c r="D16" s="12">
        <v>1</v>
      </c>
    </row>
    <row r="17" spans="1:5">
      <c r="A17" s="1">
        <v>24</v>
      </c>
      <c r="D17" s="12">
        <v>1</v>
      </c>
    </row>
    <row r="18" spans="1:5">
      <c r="A18" s="1">
        <v>26</v>
      </c>
      <c r="D18" s="12">
        <v>1</v>
      </c>
    </row>
    <row r="19" spans="1:5">
      <c r="A19" s="1">
        <v>30</v>
      </c>
      <c r="D19" s="12">
        <v>1</v>
      </c>
    </row>
    <row r="20" spans="1:5">
      <c r="A20" s="1">
        <v>16</v>
      </c>
      <c r="E20" s="12">
        <v>1</v>
      </c>
    </row>
    <row r="21" spans="1:5">
      <c r="A21" s="1">
        <v>22</v>
      </c>
      <c r="E21" s="12">
        <v>1</v>
      </c>
    </row>
    <row r="22" spans="1:5">
      <c r="A22" s="1">
        <v>23</v>
      </c>
      <c r="E22" s="12">
        <v>1</v>
      </c>
    </row>
    <row r="23" spans="1:5">
      <c r="A23" s="1">
        <v>24</v>
      </c>
      <c r="E23" s="12">
        <v>1</v>
      </c>
    </row>
    <row r="24" spans="1:5">
      <c r="A24" s="1">
        <v>26</v>
      </c>
      <c r="E24" s="12">
        <v>1</v>
      </c>
    </row>
    <row r="25" spans="1:5">
      <c r="A25" s="1">
        <v>31</v>
      </c>
      <c r="E25" s="12">
        <v>1</v>
      </c>
    </row>
  </sheetData>
  <phoneticPr fontId="2" type="noConversion"/>
  <conditionalFormatting sqref="A1">
    <cfRule type="duplicateValues" dxfId="3" priority="1"/>
  </conditionalFormatting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E435F-6064-4A50-BC00-F9CCD4991031}">
  <dimension ref="A1:Y9"/>
  <sheetViews>
    <sheetView workbookViewId="0">
      <selection activeCell="L26" sqref="A1:XFD1048576"/>
    </sheetView>
  </sheetViews>
  <sheetFormatPr defaultColWidth="11.75" defaultRowHeight="12.5"/>
  <cols>
    <col min="1" max="16384" width="11.75" style="12"/>
  </cols>
  <sheetData>
    <row r="1" spans="1:25">
      <c r="A1" s="2" t="s">
        <v>181</v>
      </c>
      <c r="B1" s="28" t="s">
        <v>327</v>
      </c>
      <c r="C1" s="28"/>
      <c r="D1" s="28"/>
      <c r="E1" s="28"/>
      <c r="F1" s="28"/>
      <c r="G1" s="28"/>
      <c r="H1" s="28" t="s">
        <v>328</v>
      </c>
      <c r="I1" s="28"/>
      <c r="J1" s="28"/>
      <c r="K1" s="28"/>
      <c r="L1" s="28"/>
      <c r="M1" s="28"/>
      <c r="N1" s="28" t="s">
        <v>337</v>
      </c>
      <c r="O1" s="28"/>
      <c r="P1" s="28"/>
      <c r="Q1" s="28"/>
      <c r="R1" s="28"/>
      <c r="S1" s="28"/>
      <c r="T1" s="28" t="s">
        <v>338</v>
      </c>
      <c r="U1" s="28"/>
      <c r="V1" s="28"/>
      <c r="W1" s="28"/>
      <c r="X1" s="28"/>
      <c r="Y1" s="28"/>
    </row>
    <row r="2" spans="1:25">
      <c r="A2" s="1">
        <v>6</v>
      </c>
      <c r="B2" s="12">
        <v>87.21</v>
      </c>
      <c r="C2" s="12">
        <v>106.27200000000001</v>
      </c>
      <c r="D2" s="12">
        <v>71.662499999999994</v>
      </c>
      <c r="E2" s="12">
        <v>83.7</v>
      </c>
      <c r="F2" s="12">
        <v>54.655999999999999</v>
      </c>
      <c r="G2" s="12">
        <v>100.122</v>
      </c>
      <c r="H2" s="12">
        <v>101.66</v>
      </c>
      <c r="I2" s="12">
        <v>63.341999999999999</v>
      </c>
      <c r="J2" s="12">
        <v>104.895</v>
      </c>
      <c r="K2" s="12">
        <v>89.28</v>
      </c>
      <c r="L2" s="12">
        <v>88.411500000000004</v>
      </c>
      <c r="M2" s="12">
        <v>56.915999999999997</v>
      </c>
      <c r="N2" s="12">
        <v>79.001999999999995</v>
      </c>
      <c r="O2" s="12">
        <v>102.051</v>
      </c>
      <c r="P2" s="12">
        <v>86.954999999999998</v>
      </c>
      <c r="Q2" s="12">
        <v>85.644000000000005</v>
      </c>
      <c r="R2" s="12">
        <v>96.12</v>
      </c>
      <c r="S2" s="12">
        <v>55.808999999999997</v>
      </c>
      <c r="T2" s="12">
        <v>103.68</v>
      </c>
      <c r="U2" s="12">
        <v>78.476500000000001</v>
      </c>
      <c r="V2" s="12">
        <v>93.86</v>
      </c>
      <c r="W2" s="12">
        <v>78.209999999999994</v>
      </c>
      <c r="X2" s="12">
        <v>78.033000000000001</v>
      </c>
      <c r="Y2" s="12">
        <v>75.977999999999994</v>
      </c>
    </row>
    <row r="3" spans="1:25">
      <c r="A3" s="1">
        <v>8</v>
      </c>
      <c r="B3" s="12">
        <v>94.5</v>
      </c>
      <c r="C3" s="12">
        <v>134.68</v>
      </c>
      <c r="D3" s="12">
        <v>101.4</v>
      </c>
      <c r="E3" s="12">
        <v>126.94499999999999</v>
      </c>
      <c r="F3" s="12">
        <v>86.58</v>
      </c>
      <c r="G3" s="12">
        <v>116.679</v>
      </c>
      <c r="H3" s="12">
        <v>101.556</v>
      </c>
      <c r="I3" s="12">
        <v>80.73</v>
      </c>
      <c r="J3" s="12">
        <v>131.898</v>
      </c>
      <c r="K3" s="12">
        <v>122.94750000000001</v>
      </c>
      <c r="L3" s="12">
        <v>113.30500000000001</v>
      </c>
      <c r="M3" s="12">
        <v>78.952500000000001</v>
      </c>
      <c r="N3" s="12">
        <v>132.392</v>
      </c>
      <c r="O3" s="12">
        <v>137.52199999999999</v>
      </c>
      <c r="P3" s="12">
        <v>99.704999999999998</v>
      </c>
      <c r="Q3" s="12">
        <v>137.655</v>
      </c>
      <c r="R3" s="12">
        <v>140.6</v>
      </c>
      <c r="S3" s="12">
        <v>109.14749999999999</v>
      </c>
      <c r="T3" s="12">
        <v>149.68799999999999</v>
      </c>
      <c r="U3" s="12">
        <v>129.0275</v>
      </c>
      <c r="V3" s="12">
        <v>143.52000000000001</v>
      </c>
      <c r="W3" s="12">
        <v>91.007999999999996</v>
      </c>
      <c r="X3" s="12">
        <v>109.48</v>
      </c>
      <c r="Y3" s="12">
        <v>101.64</v>
      </c>
    </row>
    <row r="4" spans="1:25">
      <c r="A4" s="1">
        <v>10</v>
      </c>
      <c r="B4" s="12">
        <v>195.75</v>
      </c>
      <c r="C4" s="12">
        <v>216.48</v>
      </c>
      <c r="D4" s="12">
        <v>151.875</v>
      </c>
      <c r="E4" s="12">
        <v>156.06</v>
      </c>
      <c r="F4" s="12">
        <v>103.76649999999999</v>
      </c>
      <c r="G4" s="12">
        <v>156.52000000000001</v>
      </c>
      <c r="H4" s="12">
        <v>121.03</v>
      </c>
      <c r="I4" s="12">
        <v>62.238</v>
      </c>
      <c r="J4" s="12">
        <v>133.1885</v>
      </c>
      <c r="K4" s="12">
        <v>127.205</v>
      </c>
      <c r="L4" s="12">
        <v>134.55000000000001</v>
      </c>
      <c r="M4" s="12">
        <v>101.2</v>
      </c>
      <c r="N4" s="12">
        <v>180.96</v>
      </c>
      <c r="O4" s="12">
        <v>208.8</v>
      </c>
      <c r="P4" s="12">
        <v>184.59899999999999</v>
      </c>
      <c r="Q4" s="12">
        <v>153.51</v>
      </c>
      <c r="R4" s="12">
        <v>192.3075</v>
      </c>
      <c r="S4" s="12">
        <v>160.70400000000001</v>
      </c>
      <c r="T4" s="12">
        <v>277.38900000000001</v>
      </c>
      <c r="U4" s="12">
        <v>191.88749999999999</v>
      </c>
      <c r="V4" s="12">
        <v>220.7355</v>
      </c>
      <c r="W4" s="12">
        <v>127.92</v>
      </c>
      <c r="X4" s="12">
        <v>143.56</v>
      </c>
      <c r="Y4" s="12">
        <v>113.02200000000001</v>
      </c>
    </row>
    <row r="5" spans="1:25">
      <c r="A5" s="1">
        <v>12</v>
      </c>
      <c r="B5" s="12">
        <v>251.68</v>
      </c>
      <c r="C5" s="12">
        <v>316.05</v>
      </c>
      <c r="D5" s="12">
        <v>274.89</v>
      </c>
      <c r="E5" s="12">
        <v>235.00399999999999</v>
      </c>
      <c r="F5" s="12">
        <v>153.18</v>
      </c>
      <c r="G5" s="12">
        <v>266.44799999999998</v>
      </c>
      <c r="H5" s="12">
        <v>158.756</v>
      </c>
      <c r="I5" s="12">
        <v>164.31200000000001</v>
      </c>
      <c r="J5" s="12">
        <v>184.22399999999999</v>
      </c>
      <c r="K5" s="12">
        <v>134.82</v>
      </c>
      <c r="L5" s="12">
        <v>194.19399999999999</v>
      </c>
      <c r="M5" s="12">
        <v>133.82400000000001</v>
      </c>
      <c r="N5" s="12">
        <v>218.24</v>
      </c>
      <c r="O5" s="12">
        <v>235.053</v>
      </c>
      <c r="P5" s="12">
        <v>321.33749999999998</v>
      </c>
      <c r="Q5" s="12">
        <v>250.125</v>
      </c>
      <c r="R5" s="12">
        <v>289.56</v>
      </c>
      <c r="S5" s="12">
        <v>267.95999999999998</v>
      </c>
      <c r="T5" s="12">
        <v>423.16800000000001</v>
      </c>
      <c r="U5" s="12">
        <v>264.435</v>
      </c>
      <c r="V5" s="12">
        <v>256.39249999999998</v>
      </c>
      <c r="W5" s="12">
        <v>236.23599999999999</v>
      </c>
      <c r="X5" s="12">
        <v>251.94</v>
      </c>
      <c r="Y5" s="12">
        <v>136.62</v>
      </c>
    </row>
    <row r="6" spans="1:25">
      <c r="A6" s="1">
        <v>14</v>
      </c>
      <c r="B6" s="12">
        <v>325.51749999999998</v>
      </c>
      <c r="C6" s="12">
        <v>406.64400000000001</v>
      </c>
      <c r="D6" s="12">
        <v>333.04950000000002</v>
      </c>
      <c r="E6" s="12">
        <v>263.23649999999998</v>
      </c>
      <c r="F6" s="12">
        <v>166.06</v>
      </c>
      <c r="G6" s="12">
        <v>357.512</v>
      </c>
      <c r="H6" s="12">
        <v>143.61600000000001</v>
      </c>
      <c r="I6" s="12">
        <v>161.61600000000001</v>
      </c>
      <c r="J6" s="12">
        <v>199.08</v>
      </c>
      <c r="K6" s="12">
        <v>173.46</v>
      </c>
      <c r="L6" s="12">
        <v>209.95</v>
      </c>
      <c r="M6" s="12">
        <v>167.34800000000001</v>
      </c>
      <c r="N6" s="12">
        <v>233.64</v>
      </c>
      <c r="O6" s="12">
        <v>270.3</v>
      </c>
      <c r="P6" s="12">
        <v>453.024</v>
      </c>
      <c r="Q6" s="12">
        <v>371.91699999999997</v>
      </c>
      <c r="R6" s="12">
        <v>320.166</v>
      </c>
      <c r="S6" s="12">
        <v>335.69900000000001</v>
      </c>
      <c r="T6" s="12">
        <v>544.50900000000001</v>
      </c>
      <c r="U6" s="12">
        <v>377.32499999999999</v>
      </c>
      <c r="V6" s="12">
        <v>378.67500000000001</v>
      </c>
      <c r="W6" s="12">
        <v>225.148</v>
      </c>
      <c r="X6" s="12">
        <v>363.44</v>
      </c>
      <c r="Y6" s="12">
        <v>141.07050000000001</v>
      </c>
    </row>
    <row r="7" spans="1:25">
      <c r="A7" s="1">
        <v>16</v>
      </c>
      <c r="B7" s="12">
        <v>420.13749999999999</v>
      </c>
      <c r="C7" s="12">
        <v>504.57600000000002</v>
      </c>
      <c r="D7" s="12">
        <v>297.44499999999999</v>
      </c>
      <c r="E7" s="12">
        <v>212.12100000000001</v>
      </c>
      <c r="F7" s="12">
        <v>194.15700000000001</v>
      </c>
      <c r="G7" s="12">
        <v>421.17</v>
      </c>
      <c r="H7" s="12">
        <v>167.44</v>
      </c>
      <c r="I7" s="12">
        <v>127.89</v>
      </c>
      <c r="J7" s="12">
        <v>239.292</v>
      </c>
      <c r="K7" s="12">
        <v>163.52000000000001</v>
      </c>
      <c r="L7" s="12">
        <v>204.732</v>
      </c>
      <c r="M7" s="12">
        <v>191.352</v>
      </c>
      <c r="N7" s="12">
        <v>261.096</v>
      </c>
      <c r="O7" s="12">
        <v>304.024</v>
      </c>
      <c r="P7" s="12">
        <v>589.04999999999995</v>
      </c>
      <c r="Q7" s="12">
        <v>429.2</v>
      </c>
      <c r="R7" s="12">
        <v>389.37599999999998</v>
      </c>
      <c r="S7" s="12">
        <v>355.77749999999997</v>
      </c>
      <c r="T7" s="12">
        <v>650.36249999999995</v>
      </c>
      <c r="U7" s="12">
        <v>415.8</v>
      </c>
      <c r="V7" s="12">
        <v>479.16399999999999</v>
      </c>
      <c r="W7" s="12">
        <v>213.23699999999999</v>
      </c>
      <c r="X7" s="12">
        <v>449.19</v>
      </c>
      <c r="Y7" s="12">
        <v>163.85599999999999</v>
      </c>
    </row>
    <row r="8" spans="1:25">
      <c r="A8" s="1">
        <v>18</v>
      </c>
      <c r="B8" s="12">
        <v>584.89599999999996</v>
      </c>
      <c r="C8" s="12">
        <v>576.06500000000005</v>
      </c>
      <c r="D8" s="12">
        <v>314.02800000000002</v>
      </c>
      <c r="E8" s="12">
        <v>251.53800000000001</v>
      </c>
      <c r="F8" s="12">
        <v>245.75399999999999</v>
      </c>
      <c r="G8" s="12">
        <v>509.35500000000002</v>
      </c>
      <c r="H8" s="12">
        <v>178.71</v>
      </c>
      <c r="I8" s="12">
        <v>161.7525</v>
      </c>
      <c r="J8" s="12">
        <v>293.78699999999998</v>
      </c>
      <c r="K8" s="12">
        <v>129.01</v>
      </c>
      <c r="L8" s="12">
        <v>174.19499999999999</v>
      </c>
      <c r="M8" s="12">
        <v>234.52500000000001</v>
      </c>
      <c r="N8" s="12">
        <v>299.92500000000001</v>
      </c>
      <c r="O8" s="12">
        <v>343.18599999999998</v>
      </c>
      <c r="P8" s="12">
        <v>755.08199999999999</v>
      </c>
      <c r="Q8" s="12">
        <v>520.79999999999995</v>
      </c>
      <c r="R8" s="12">
        <v>525.52499999999998</v>
      </c>
      <c r="S8" s="12">
        <v>406.755</v>
      </c>
      <c r="T8" s="12">
        <v>854.14800000000002</v>
      </c>
      <c r="U8" s="12">
        <v>661.98</v>
      </c>
      <c r="V8" s="12">
        <v>606.36</v>
      </c>
      <c r="W8" s="12">
        <v>252.34299999999999</v>
      </c>
      <c r="X8" s="12">
        <v>584.96900000000005</v>
      </c>
      <c r="Y8" s="12">
        <v>200.64</v>
      </c>
    </row>
    <row r="9" spans="1:25">
      <c r="A9" s="1">
        <v>20</v>
      </c>
      <c r="B9" s="12">
        <v>783.14649999999995</v>
      </c>
      <c r="C9" s="12">
        <v>643.10400000000004</v>
      </c>
      <c r="D9" s="12">
        <v>333.67950000000002</v>
      </c>
      <c r="E9" s="12">
        <v>246.792</v>
      </c>
      <c r="F9" s="12">
        <v>275.96800000000002</v>
      </c>
      <c r="G9" s="12">
        <v>631.03949999999998</v>
      </c>
      <c r="H9" s="12">
        <v>159.9075</v>
      </c>
      <c r="I9" s="12">
        <v>181.05600000000001</v>
      </c>
      <c r="J9" s="12">
        <v>339.471</v>
      </c>
      <c r="K9" s="12">
        <v>125.61499999999999</v>
      </c>
      <c r="L9" s="12">
        <v>157.542</v>
      </c>
      <c r="M9" s="12">
        <v>257.58</v>
      </c>
      <c r="N9" s="12">
        <v>327.5</v>
      </c>
      <c r="O9" s="12">
        <v>395.56799999999998</v>
      </c>
      <c r="P9" s="12">
        <v>871.5</v>
      </c>
      <c r="Q9" s="12">
        <v>695.625</v>
      </c>
      <c r="R9" s="12">
        <v>588.12599999999998</v>
      </c>
      <c r="S9" s="12">
        <v>513.75</v>
      </c>
      <c r="T9" s="12">
        <v>1073.088</v>
      </c>
      <c r="U9" s="12">
        <v>794.12400000000002</v>
      </c>
      <c r="V9" s="12">
        <v>825.93</v>
      </c>
      <c r="W9" s="12">
        <v>344.85</v>
      </c>
      <c r="X9" s="12">
        <v>675.41849999999999</v>
      </c>
      <c r="Y9" s="12">
        <v>218.88</v>
      </c>
    </row>
  </sheetData>
  <mergeCells count="4">
    <mergeCell ref="B1:G1"/>
    <mergeCell ref="H1:M1"/>
    <mergeCell ref="N1:S1"/>
    <mergeCell ref="T1:Y1"/>
  </mergeCells>
  <phoneticPr fontId="2" type="noConversion"/>
  <conditionalFormatting sqref="A1">
    <cfRule type="duplicateValues" dxfId="2" priority="1"/>
  </conditionalFormatting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66B85-30AF-43FE-958D-B1B6995BCE8D}">
  <dimension ref="A1:E25"/>
  <sheetViews>
    <sheetView workbookViewId="0">
      <selection activeCell="D18" sqref="D18"/>
    </sheetView>
  </sheetViews>
  <sheetFormatPr defaultColWidth="11.75" defaultRowHeight="12.5"/>
  <cols>
    <col min="1" max="16384" width="11.75" style="12"/>
  </cols>
  <sheetData>
    <row r="1" spans="1:5">
      <c r="A1" s="2" t="s">
        <v>181</v>
      </c>
      <c r="B1" s="2" t="s">
        <v>331</v>
      </c>
      <c r="C1" s="2" t="s">
        <v>328</v>
      </c>
      <c r="D1" s="2" t="s">
        <v>337</v>
      </c>
      <c r="E1" s="2" t="s">
        <v>338</v>
      </c>
    </row>
    <row r="2" spans="1:5">
      <c r="A2" s="1">
        <v>27</v>
      </c>
      <c r="B2" s="1">
        <v>1</v>
      </c>
      <c r="C2" s="1"/>
      <c r="D2" s="1"/>
      <c r="E2" s="1"/>
    </row>
    <row r="3" spans="1:5">
      <c r="A3" s="1">
        <v>28</v>
      </c>
      <c r="B3" s="1">
        <v>1</v>
      </c>
      <c r="C3" s="1"/>
      <c r="D3" s="1"/>
      <c r="E3" s="1"/>
    </row>
    <row r="4" spans="1:5">
      <c r="A4" s="1">
        <v>28</v>
      </c>
      <c r="B4" s="1">
        <v>1</v>
      </c>
      <c r="C4" s="1"/>
      <c r="D4" s="1"/>
      <c r="E4" s="1"/>
    </row>
    <row r="5" spans="1:5">
      <c r="A5" s="1">
        <v>30</v>
      </c>
      <c r="B5" s="1">
        <v>1</v>
      </c>
      <c r="C5" s="1"/>
      <c r="D5" s="1"/>
      <c r="E5" s="1"/>
    </row>
    <row r="6" spans="1:5">
      <c r="A6" s="1">
        <v>31</v>
      </c>
      <c r="B6" s="1">
        <v>1</v>
      </c>
      <c r="C6" s="1"/>
      <c r="D6" s="1"/>
      <c r="E6" s="1"/>
    </row>
    <row r="7" spans="1:5">
      <c r="A7" s="1">
        <v>33</v>
      </c>
      <c r="B7" s="1">
        <v>1</v>
      </c>
      <c r="C7" s="1"/>
      <c r="D7" s="1"/>
      <c r="E7" s="1"/>
    </row>
    <row r="8" spans="1:5">
      <c r="A8" s="1">
        <v>31</v>
      </c>
      <c r="B8" s="1"/>
      <c r="C8" s="1">
        <v>1</v>
      </c>
      <c r="D8" s="1"/>
      <c r="E8" s="1"/>
    </row>
    <row r="9" spans="1:5">
      <c r="A9" s="1">
        <v>31</v>
      </c>
      <c r="B9" s="1"/>
      <c r="C9" s="1">
        <v>1</v>
      </c>
      <c r="D9" s="1"/>
      <c r="E9" s="1"/>
    </row>
    <row r="10" spans="1:5">
      <c r="A10" s="1">
        <v>33</v>
      </c>
      <c r="B10" s="1"/>
      <c r="C10" s="1">
        <v>1</v>
      </c>
      <c r="D10" s="1"/>
      <c r="E10" s="1"/>
    </row>
    <row r="11" spans="1:5">
      <c r="A11" s="1">
        <v>35</v>
      </c>
      <c r="B11" s="1"/>
      <c r="C11" s="1">
        <v>1</v>
      </c>
      <c r="D11" s="1"/>
      <c r="E11" s="1"/>
    </row>
    <row r="12" spans="1:5">
      <c r="A12" s="12">
        <v>39</v>
      </c>
      <c r="C12" s="1">
        <v>1</v>
      </c>
    </row>
    <row r="13" spans="1:5">
      <c r="A13" s="12">
        <v>42</v>
      </c>
      <c r="C13" s="1">
        <v>1</v>
      </c>
    </row>
    <row r="14" spans="1:5">
      <c r="A14" s="1">
        <v>22</v>
      </c>
      <c r="B14" s="1"/>
      <c r="C14" s="1"/>
      <c r="D14" s="1">
        <v>1</v>
      </c>
      <c r="E14" s="1"/>
    </row>
    <row r="15" spans="1:5">
      <c r="A15" s="1">
        <v>23</v>
      </c>
      <c r="B15" s="1"/>
      <c r="C15" s="1"/>
      <c r="D15" s="1">
        <v>1</v>
      </c>
      <c r="E15" s="1"/>
    </row>
    <row r="16" spans="1:5">
      <c r="A16" s="1">
        <v>26</v>
      </c>
      <c r="B16" s="1"/>
      <c r="C16" s="1"/>
      <c r="D16" s="1">
        <v>1</v>
      </c>
      <c r="E16" s="1"/>
    </row>
    <row r="17" spans="1:5">
      <c r="A17" s="1">
        <v>28</v>
      </c>
      <c r="B17" s="1"/>
      <c r="C17" s="1"/>
      <c r="D17" s="1">
        <v>1</v>
      </c>
      <c r="E17" s="1"/>
    </row>
    <row r="18" spans="1:5">
      <c r="A18" s="1">
        <v>30</v>
      </c>
      <c r="B18" s="1"/>
      <c r="C18" s="1"/>
      <c r="D18" s="1">
        <v>1</v>
      </c>
      <c r="E18" s="1"/>
    </row>
    <row r="19" spans="1:5">
      <c r="A19" s="1">
        <v>31</v>
      </c>
      <c r="B19" s="1"/>
      <c r="C19" s="1"/>
      <c r="D19" s="1">
        <v>1</v>
      </c>
      <c r="E19" s="1"/>
    </row>
    <row r="20" spans="1:5">
      <c r="A20" s="1">
        <v>21</v>
      </c>
      <c r="B20" s="1"/>
      <c r="C20" s="1"/>
      <c r="D20" s="1"/>
      <c r="E20" s="1">
        <v>1</v>
      </c>
    </row>
    <row r="21" spans="1:5">
      <c r="A21" s="1">
        <v>22</v>
      </c>
      <c r="B21" s="1"/>
      <c r="C21" s="1"/>
      <c r="D21" s="1"/>
      <c r="E21" s="1">
        <v>1</v>
      </c>
    </row>
    <row r="22" spans="1:5">
      <c r="A22" s="1">
        <v>24</v>
      </c>
      <c r="B22" s="1"/>
      <c r="C22" s="1"/>
      <c r="D22" s="1"/>
      <c r="E22" s="1">
        <v>1</v>
      </c>
    </row>
    <row r="23" spans="1:5">
      <c r="A23" s="1">
        <v>27</v>
      </c>
      <c r="B23" s="1"/>
      <c r="C23" s="1"/>
      <c r="D23" s="1"/>
      <c r="E23" s="1">
        <v>1</v>
      </c>
    </row>
    <row r="24" spans="1:5">
      <c r="A24" s="1">
        <v>28</v>
      </c>
      <c r="B24" s="1"/>
      <c r="C24" s="1"/>
      <c r="D24" s="1"/>
      <c r="E24" s="1">
        <v>1</v>
      </c>
    </row>
    <row r="25" spans="1:5">
      <c r="A25" s="1">
        <v>35</v>
      </c>
      <c r="B25" s="1"/>
      <c r="C25" s="1"/>
      <c r="D25" s="1"/>
      <c r="E25" s="1">
        <v>1</v>
      </c>
    </row>
  </sheetData>
  <phoneticPr fontId="2" type="noConversion"/>
  <conditionalFormatting sqref="A1">
    <cfRule type="duplicateValues" dxfId="1" priority="1"/>
  </conditionalFormatting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8E204-C31A-4D67-B4B7-D6EE4BF3132F}">
  <dimension ref="A1:Y44"/>
  <sheetViews>
    <sheetView workbookViewId="0">
      <selection activeCell="F21" sqref="A1:Y44"/>
    </sheetView>
  </sheetViews>
  <sheetFormatPr defaultRowHeight="14"/>
  <sheetData>
    <row r="1" spans="1:25">
      <c r="A1" s="2"/>
      <c r="B1" s="28" t="s">
        <v>0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207</v>
      </c>
      <c r="O1" s="28"/>
      <c r="P1" s="28"/>
      <c r="Q1" s="28"/>
      <c r="R1" s="28"/>
      <c r="S1" s="28"/>
      <c r="T1" s="28" t="s">
        <v>208</v>
      </c>
      <c r="U1" s="28"/>
      <c r="V1" s="28"/>
      <c r="W1" s="28"/>
      <c r="X1" s="28"/>
      <c r="Y1" s="28"/>
    </row>
    <row r="2" spans="1:25">
      <c r="A2" s="4">
        <v>0</v>
      </c>
      <c r="B2" s="1">
        <v>104.65</v>
      </c>
      <c r="C2" s="1">
        <v>92.22</v>
      </c>
      <c r="D2" s="1">
        <v>95.98</v>
      </c>
      <c r="E2" s="1">
        <v>100</v>
      </c>
      <c r="F2" s="1">
        <v>98.69</v>
      </c>
      <c r="G2" s="1">
        <v>102.37</v>
      </c>
      <c r="H2" s="1">
        <v>92.77</v>
      </c>
      <c r="I2" s="1">
        <v>100.76</v>
      </c>
      <c r="J2" s="1">
        <v>96.15</v>
      </c>
      <c r="K2" s="1">
        <v>95.9</v>
      </c>
      <c r="L2" s="1">
        <v>97.12</v>
      </c>
      <c r="M2" s="1">
        <v>110.49</v>
      </c>
      <c r="N2" s="1">
        <v>99.92</v>
      </c>
      <c r="O2" s="1">
        <v>99.92</v>
      </c>
      <c r="P2" s="1">
        <v>92.26</v>
      </c>
      <c r="Q2" s="1">
        <v>95.14</v>
      </c>
      <c r="R2" s="1">
        <v>103.93</v>
      </c>
      <c r="S2" s="1">
        <v>101.61</v>
      </c>
      <c r="T2" s="1">
        <v>101.44</v>
      </c>
      <c r="U2" s="1">
        <v>103.47</v>
      </c>
      <c r="V2" s="1">
        <v>88.2</v>
      </c>
      <c r="W2" s="1">
        <v>107.91</v>
      </c>
      <c r="X2" s="1">
        <v>111.25</v>
      </c>
      <c r="Y2" s="1">
        <v>106.64</v>
      </c>
    </row>
    <row r="3" spans="1:25">
      <c r="A3" s="4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>
      <c r="A4" s="4">
        <v>4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>
      <c r="A5" s="4">
        <v>6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>
      <c r="A6" s="4">
        <v>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>
      <c r="A7" s="4">
        <v>10</v>
      </c>
      <c r="B7" s="1">
        <v>105.25</v>
      </c>
      <c r="C7" s="1">
        <v>93.87</v>
      </c>
      <c r="D7" s="1">
        <v>94.71</v>
      </c>
      <c r="E7" s="1">
        <v>97.55</v>
      </c>
      <c r="F7" s="1">
        <v>98.98</v>
      </c>
      <c r="G7" s="1">
        <v>99.96</v>
      </c>
      <c r="H7" s="1">
        <v>87.82</v>
      </c>
      <c r="I7" s="1">
        <v>95.05</v>
      </c>
      <c r="J7" s="1">
        <v>94.33</v>
      </c>
      <c r="K7" s="1">
        <v>96.19</v>
      </c>
      <c r="L7" s="1">
        <v>96.28</v>
      </c>
      <c r="M7" s="1">
        <v>110.19</v>
      </c>
      <c r="N7" s="1">
        <v>97.38</v>
      </c>
      <c r="O7" s="1">
        <v>98.48</v>
      </c>
      <c r="P7" s="1">
        <v>91.79</v>
      </c>
      <c r="Q7" s="1">
        <v>92.47</v>
      </c>
      <c r="R7" s="1">
        <v>102.07</v>
      </c>
      <c r="S7" s="1">
        <v>100</v>
      </c>
      <c r="T7" s="1">
        <v>95.64</v>
      </c>
      <c r="U7" s="1">
        <v>94.88</v>
      </c>
      <c r="V7" s="1">
        <v>94.75</v>
      </c>
      <c r="W7" s="1">
        <v>109.22</v>
      </c>
      <c r="X7" s="1">
        <v>112.23</v>
      </c>
      <c r="Y7" s="1">
        <v>93.19</v>
      </c>
    </row>
    <row r="8" spans="1:25">
      <c r="A8" s="4">
        <v>12</v>
      </c>
      <c r="B8" s="1">
        <v>99.53</v>
      </c>
      <c r="C8" s="1">
        <v>88.28</v>
      </c>
      <c r="D8" s="1">
        <v>94.75</v>
      </c>
      <c r="E8" s="1">
        <v>90.78</v>
      </c>
      <c r="F8" s="1">
        <v>93.61</v>
      </c>
      <c r="G8" s="1">
        <v>101.35</v>
      </c>
      <c r="H8" s="1">
        <v>88.2</v>
      </c>
      <c r="I8" s="1">
        <v>90.69</v>
      </c>
      <c r="J8" s="1">
        <v>89.68</v>
      </c>
      <c r="K8" s="1">
        <v>91.71</v>
      </c>
      <c r="L8" s="1">
        <v>82.91</v>
      </c>
      <c r="M8" s="1">
        <v>106.35</v>
      </c>
      <c r="N8" s="1">
        <v>93.61</v>
      </c>
      <c r="O8" s="1">
        <v>93.61</v>
      </c>
      <c r="P8" s="1">
        <v>86.46</v>
      </c>
      <c r="Q8" s="1">
        <v>90.31</v>
      </c>
      <c r="R8" s="1">
        <v>101.18</v>
      </c>
      <c r="S8" s="1">
        <v>91.71</v>
      </c>
      <c r="T8" s="1">
        <v>95.94</v>
      </c>
      <c r="U8" s="1">
        <v>94.04</v>
      </c>
      <c r="V8" s="1">
        <v>85.79</v>
      </c>
      <c r="W8" s="1">
        <v>101.9</v>
      </c>
      <c r="X8" s="1">
        <v>113.32</v>
      </c>
      <c r="Y8" s="1">
        <v>93.82</v>
      </c>
    </row>
    <row r="9" spans="1:25">
      <c r="A9" s="4">
        <v>14</v>
      </c>
      <c r="B9" s="1">
        <v>107.78</v>
      </c>
      <c r="C9" s="1">
        <v>95.77</v>
      </c>
      <c r="D9" s="1">
        <v>98.98</v>
      </c>
      <c r="E9" s="1">
        <v>98.43</v>
      </c>
      <c r="F9" s="1">
        <v>101.82</v>
      </c>
      <c r="G9" s="1">
        <v>105.8</v>
      </c>
      <c r="H9" s="1">
        <v>96.4</v>
      </c>
      <c r="I9" s="1">
        <v>97.88</v>
      </c>
      <c r="J9" s="1">
        <v>97.97</v>
      </c>
      <c r="K9" s="1">
        <v>102.92</v>
      </c>
      <c r="L9" s="1">
        <v>84.9</v>
      </c>
      <c r="M9" s="1">
        <v>115.48</v>
      </c>
      <c r="N9" s="1">
        <v>101.73</v>
      </c>
      <c r="O9" s="1">
        <v>102.54</v>
      </c>
      <c r="P9" s="1">
        <v>94.63</v>
      </c>
      <c r="Q9" s="1">
        <v>94.59</v>
      </c>
      <c r="R9" s="1">
        <v>106.73</v>
      </c>
      <c r="S9" s="1">
        <v>99.87</v>
      </c>
      <c r="T9" s="1">
        <v>106.09</v>
      </c>
      <c r="U9" s="1">
        <v>101.35</v>
      </c>
      <c r="V9" s="1">
        <v>91.62</v>
      </c>
      <c r="W9" s="1">
        <v>112.44</v>
      </c>
      <c r="X9" s="1">
        <v>118.49</v>
      </c>
      <c r="Y9" s="1">
        <v>100.04</v>
      </c>
    </row>
    <row r="10" spans="1:25">
      <c r="A10" s="4">
        <v>16</v>
      </c>
      <c r="B10" s="1">
        <v>106.94</v>
      </c>
      <c r="C10" s="1">
        <v>100.47</v>
      </c>
      <c r="D10" s="1">
        <v>101.86</v>
      </c>
      <c r="E10" s="1">
        <v>105.16</v>
      </c>
      <c r="F10" s="1">
        <v>107.23</v>
      </c>
      <c r="G10" s="1">
        <v>109.18</v>
      </c>
      <c r="H10" s="1">
        <v>96.7</v>
      </c>
      <c r="I10" s="1">
        <v>102.66</v>
      </c>
      <c r="J10" s="1">
        <v>98.27</v>
      </c>
      <c r="K10" s="1">
        <v>103.68</v>
      </c>
      <c r="L10" s="1">
        <v>81.599999999999994</v>
      </c>
      <c r="M10" s="1">
        <v>120.94</v>
      </c>
      <c r="N10" s="1">
        <v>105.92</v>
      </c>
      <c r="O10" s="1">
        <v>102.33</v>
      </c>
      <c r="P10" s="1">
        <v>97.55</v>
      </c>
      <c r="Q10" s="1">
        <v>100.68</v>
      </c>
      <c r="R10" s="1">
        <v>110.28</v>
      </c>
      <c r="S10" s="1">
        <v>101.95</v>
      </c>
      <c r="T10" s="1">
        <v>107.45</v>
      </c>
      <c r="U10" s="1">
        <v>103.34</v>
      </c>
      <c r="V10" s="1">
        <v>99.11</v>
      </c>
      <c r="W10" s="1">
        <v>112.61</v>
      </c>
      <c r="X10" s="1">
        <v>119.12</v>
      </c>
      <c r="Y10" s="1">
        <v>88.79</v>
      </c>
    </row>
    <row r="11" spans="1:25">
      <c r="A11" s="4">
        <v>18</v>
      </c>
      <c r="B11" s="1">
        <v>106.73</v>
      </c>
      <c r="C11" s="1">
        <v>100.21</v>
      </c>
      <c r="D11" s="1">
        <v>101.27</v>
      </c>
      <c r="E11" s="1">
        <v>106.47</v>
      </c>
      <c r="F11" s="1">
        <v>107.28</v>
      </c>
      <c r="G11" s="1">
        <v>109.52</v>
      </c>
      <c r="H11" s="1">
        <v>95.43</v>
      </c>
      <c r="I11" s="1">
        <v>103.43</v>
      </c>
      <c r="J11" s="1">
        <v>99.62</v>
      </c>
      <c r="K11" s="1">
        <v>102.16</v>
      </c>
      <c r="L11" s="1">
        <v>80.92</v>
      </c>
      <c r="M11" s="1">
        <v>119.08</v>
      </c>
      <c r="N11" s="1">
        <v>103.76</v>
      </c>
      <c r="O11" s="1">
        <v>103.05</v>
      </c>
      <c r="P11" s="1">
        <v>96.95</v>
      </c>
      <c r="Q11" s="1">
        <v>100.21</v>
      </c>
      <c r="R11" s="1">
        <v>111.55</v>
      </c>
      <c r="S11" s="1">
        <v>99.32</v>
      </c>
      <c r="T11" s="1">
        <v>107.91</v>
      </c>
      <c r="U11" s="1">
        <v>106.18</v>
      </c>
      <c r="V11" s="1">
        <v>101.02</v>
      </c>
      <c r="W11" s="1">
        <v>111.29</v>
      </c>
      <c r="X11" s="1">
        <v>118.91</v>
      </c>
      <c r="Y11" s="1">
        <v>96.57</v>
      </c>
    </row>
    <row r="12" spans="1:25">
      <c r="A12" s="4">
        <v>20</v>
      </c>
      <c r="B12" s="1">
        <v>108.67</v>
      </c>
      <c r="C12" s="1">
        <v>100.55</v>
      </c>
      <c r="D12" s="1">
        <v>106.05</v>
      </c>
      <c r="E12" s="1">
        <v>110.7</v>
      </c>
      <c r="F12" s="1">
        <v>109.6</v>
      </c>
      <c r="G12" s="1">
        <v>112.73</v>
      </c>
      <c r="H12" s="1">
        <v>100.04</v>
      </c>
      <c r="I12" s="1">
        <v>106.35</v>
      </c>
      <c r="J12" s="1">
        <v>104.19</v>
      </c>
      <c r="K12" s="1">
        <v>105.46</v>
      </c>
      <c r="L12" s="1">
        <v>89.93</v>
      </c>
      <c r="M12" s="1">
        <v>120.94</v>
      </c>
      <c r="N12" s="1">
        <v>106.22</v>
      </c>
      <c r="O12" s="1">
        <v>103.13</v>
      </c>
      <c r="P12" s="1">
        <v>98.56</v>
      </c>
      <c r="Q12" s="1">
        <v>101.95</v>
      </c>
      <c r="R12" s="1">
        <v>114.89</v>
      </c>
      <c r="S12" s="1">
        <v>102.83</v>
      </c>
      <c r="T12" s="1">
        <v>109.01</v>
      </c>
      <c r="U12" s="1">
        <v>110.49</v>
      </c>
      <c r="V12" s="1">
        <v>102.28</v>
      </c>
      <c r="W12" s="1">
        <v>109.98</v>
      </c>
      <c r="X12" s="1">
        <v>120.22</v>
      </c>
      <c r="Y12" s="1">
        <v>107.83</v>
      </c>
    </row>
    <row r="13" spans="1:25">
      <c r="A13" s="4">
        <v>22</v>
      </c>
      <c r="B13" s="1">
        <v>106.98</v>
      </c>
      <c r="C13" s="1">
        <v>101.95</v>
      </c>
      <c r="D13" s="1">
        <v>106.47</v>
      </c>
      <c r="E13" s="1">
        <v>107.4</v>
      </c>
      <c r="F13" s="1">
        <v>107.19</v>
      </c>
      <c r="G13" s="1">
        <v>113.11</v>
      </c>
      <c r="H13" s="1">
        <v>100.59</v>
      </c>
      <c r="I13" s="1">
        <v>107.87</v>
      </c>
      <c r="J13" s="1">
        <v>99.58</v>
      </c>
      <c r="K13" s="1">
        <v>107.83</v>
      </c>
      <c r="L13" s="1">
        <v>93.82</v>
      </c>
      <c r="M13" s="1">
        <v>121.28</v>
      </c>
      <c r="N13" s="1">
        <v>102.62</v>
      </c>
      <c r="O13" s="1">
        <v>105.08</v>
      </c>
      <c r="P13" s="1">
        <v>98.82</v>
      </c>
      <c r="Q13" s="1">
        <v>98.1</v>
      </c>
      <c r="R13" s="1">
        <v>115.99</v>
      </c>
      <c r="S13" s="1">
        <v>104.99</v>
      </c>
      <c r="T13" s="1">
        <v>106.68</v>
      </c>
      <c r="U13" s="1">
        <v>108.21</v>
      </c>
      <c r="V13" s="1">
        <v>102.41</v>
      </c>
      <c r="W13" s="1">
        <v>108.84</v>
      </c>
      <c r="X13" s="1">
        <v>119.84</v>
      </c>
      <c r="Y13" s="1">
        <v>109.26</v>
      </c>
    </row>
    <row r="14" spans="1:25">
      <c r="A14" s="4">
        <v>24</v>
      </c>
      <c r="B14" s="1">
        <v>107.78</v>
      </c>
      <c r="C14" s="1">
        <v>102.33</v>
      </c>
      <c r="D14" s="1">
        <v>106.09</v>
      </c>
      <c r="E14" s="1">
        <v>109.18</v>
      </c>
      <c r="F14" s="1">
        <v>108.84</v>
      </c>
      <c r="G14" s="1">
        <v>113.79</v>
      </c>
      <c r="H14" s="1">
        <v>103.13</v>
      </c>
      <c r="I14" s="1">
        <v>109.31</v>
      </c>
      <c r="J14" s="1">
        <v>100.13</v>
      </c>
      <c r="K14" s="1">
        <v>108.63</v>
      </c>
      <c r="L14" s="1">
        <v>94.12</v>
      </c>
      <c r="M14" s="1">
        <v>120.47</v>
      </c>
      <c r="N14" s="1">
        <v>107.7</v>
      </c>
      <c r="O14" s="1">
        <v>104.4</v>
      </c>
      <c r="P14" s="1">
        <v>99.15</v>
      </c>
      <c r="Q14" s="1">
        <v>99.79</v>
      </c>
      <c r="R14" s="1">
        <v>118.61</v>
      </c>
      <c r="S14" s="1">
        <v>106.22</v>
      </c>
      <c r="T14" s="1">
        <v>106.6</v>
      </c>
      <c r="U14" s="1">
        <v>107.83</v>
      </c>
      <c r="V14" s="1">
        <v>102.41</v>
      </c>
      <c r="W14" s="1">
        <v>108.04</v>
      </c>
      <c r="X14" s="1">
        <v>119.25</v>
      </c>
      <c r="Y14" s="1">
        <v>109.94</v>
      </c>
    </row>
    <row r="15" spans="1:25">
      <c r="A15" s="4">
        <v>26</v>
      </c>
      <c r="B15" s="1">
        <v>110.49</v>
      </c>
      <c r="C15" s="1">
        <v>102.96</v>
      </c>
      <c r="D15" s="1">
        <v>108.5</v>
      </c>
      <c r="E15" s="1">
        <v>109.43</v>
      </c>
      <c r="F15" s="1">
        <v>109.69</v>
      </c>
      <c r="G15" s="1">
        <v>113.87</v>
      </c>
      <c r="H15" s="1">
        <v>103.05</v>
      </c>
      <c r="I15" s="1">
        <v>113.87</v>
      </c>
      <c r="J15" s="1">
        <v>102.83</v>
      </c>
      <c r="K15" s="1">
        <v>106.09</v>
      </c>
      <c r="L15" s="1">
        <v>96.45</v>
      </c>
      <c r="M15" s="1">
        <v>121.32</v>
      </c>
      <c r="N15" s="1">
        <v>111</v>
      </c>
      <c r="O15" s="1">
        <v>105.8</v>
      </c>
      <c r="P15" s="1">
        <v>99.24</v>
      </c>
      <c r="Q15" s="1">
        <v>99.49</v>
      </c>
      <c r="R15" s="1">
        <v>119.25</v>
      </c>
      <c r="S15" s="1">
        <v>109.69</v>
      </c>
      <c r="T15" s="1">
        <v>107.66</v>
      </c>
      <c r="U15" s="1">
        <v>107.32</v>
      </c>
      <c r="V15" s="1">
        <v>103.13</v>
      </c>
      <c r="W15" s="1">
        <v>110.15</v>
      </c>
      <c r="X15" s="1">
        <v>117.09</v>
      </c>
      <c r="Y15" s="1">
        <v>110.36</v>
      </c>
    </row>
    <row r="16" spans="1:25">
      <c r="A16" s="4">
        <v>28</v>
      </c>
      <c r="B16" s="1">
        <v>109.73</v>
      </c>
      <c r="C16" s="1">
        <v>102.71</v>
      </c>
      <c r="D16" s="1">
        <v>108.08</v>
      </c>
      <c r="E16" s="1">
        <v>109.48</v>
      </c>
      <c r="F16" s="1">
        <v>107.7</v>
      </c>
      <c r="G16" s="1">
        <v>114.3</v>
      </c>
      <c r="H16" s="1">
        <v>103.81</v>
      </c>
      <c r="I16" s="1">
        <v>110.32</v>
      </c>
      <c r="J16" s="1">
        <v>103.3</v>
      </c>
      <c r="K16" s="1">
        <v>108.04</v>
      </c>
      <c r="L16" s="1">
        <v>101.1</v>
      </c>
      <c r="M16" s="1">
        <v>122.84</v>
      </c>
      <c r="N16" s="1">
        <v>108.67</v>
      </c>
      <c r="O16" s="1">
        <v>106.73</v>
      </c>
      <c r="P16" s="1">
        <v>100.25</v>
      </c>
      <c r="Q16" s="1">
        <v>98.9</v>
      </c>
      <c r="R16" s="1">
        <v>120.35</v>
      </c>
      <c r="S16" s="1">
        <v>111.89</v>
      </c>
      <c r="T16" s="1">
        <v>104.95</v>
      </c>
      <c r="U16" s="1">
        <v>107.4</v>
      </c>
      <c r="V16" s="1">
        <v>100.17</v>
      </c>
      <c r="W16" s="1">
        <v>107.49</v>
      </c>
      <c r="X16" s="1">
        <v>115.36</v>
      </c>
      <c r="Y16" s="1">
        <v>109.64</v>
      </c>
    </row>
    <row r="17" spans="1:25">
      <c r="A17" s="4">
        <v>30</v>
      </c>
      <c r="B17" s="1">
        <v>111.04</v>
      </c>
      <c r="C17" s="1">
        <v>103.34</v>
      </c>
      <c r="D17" s="1">
        <v>109.6</v>
      </c>
      <c r="E17" s="1">
        <v>111.59</v>
      </c>
      <c r="F17" s="1">
        <v>107.57</v>
      </c>
      <c r="G17" s="1">
        <v>115.36</v>
      </c>
      <c r="H17" s="1">
        <v>104.53</v>
      </c>
      <c r="I17" s="1">
        <v>109.6</v>
      </c>
      <c r="J17" s="1">
        <v>103.6</v>
      </c>
      <c r="K17" s="1">
        <v>106.26</v>
      </c>
      <c r="L17" s="1">
        <v>101.06</v>
      </c>
      <c r="M17" s="1">
        <v>122.38</v>
      </c>
      <c r="N17" s="1">
        <v>110.32</v>
      </c>
      <c r="O17" s="1">
        <v>106.94</v>
      </c>
      <c r="P17" s="1">
        <v>98.39</v>
      </c>
      <c r="Q17" s="1">
        <v>100.17</v>
      </c>
      <c r="R17" s="1">
        <v>121.45</v>
      </c>
      <c r="S17" s="1">
        <v>110.49</v>
      </c>
      <c r="T17" s="1">
        <v>104.4</v>
      </c>
      <c r="U17" s="1">
        <v>107.83</v>
      </c>
      <c r="V17" s="1">
        <v>104.61</v>
      </c>
      <c r="W17" s="1">
        <v>108.54</v>
      </c>
      <c r="X17" s="1">
        <v>116.54</v>
      </c>
      <c r="Y17" s="1">
        <v>109.48</v>
      </c>
    </row>
    <row r="18" spans="1:25">
      <c r="A18" s="4">
        <v>32</v>
      </c>
      <c r="B18" s="1">
        <v>103.72</v>
      </c>
      <c r="C18" s="1">
        <v>96.74</v>
      </c>
      <c r="D18" s="1">
        <v>103.89</v>
      </c>
      <c r="E18" s="1">
        <v>105.75</v>
      </c>
      <c r="F18" s="1">
        <v>104.99</v>
      </c>
      <c r="G18" s="1">
        <v>111.93</v>
      </c>
      <c r="H18" s="1">
        <v>103.68</v>
      </c>
      <c r="I18" s="1">
        <v>109.48</v>
      </c>
      <c r="J18" s="1">
        <v>102.2</v>
      </c>
      <c r="K18" s="1">
        <v>100.25</v>
      </c>
      <c r="L18" s="1">
        <v>99.15</v>
      </c>
      <c r="M18" s="1">
        <v>118.1</v>
      </c>
      <c r="N18" s="1">
        <v>112.35</v>
      </c>
      <c r="O18" s="1">
        <v>98.86</v>
      </c>
      <c r="P18" s="1">
        <v>97.63</v>
      </c>
      <c r="Q18" s="1">
        <v>97.93</v>
      </c>
      <c r="R18" s="1">
        <v>114.55</v>
      </c>
      <c r="S18" s="1">
        <v>108.8</v>
      </c>
      <c r="T18" s="1">
        <v>94.42</v>
      </c>
      <c r="U18" s="1">
        <v>100.08</v>
      </c>
      <c r="V18" s="1">
        <v>97.72</v>
      </c>
      <c r="W18" s="1">
        <v>104.82</v>
      </c>
      <c r="X18" s="1">
        <v>107.91</v>
      </c>
      <c r="Y18" s="1">
        <v>109.43</v>
      </c>
    </row>
    <row r="19" spans="1:25">
      <c r="A19" s="4">
        <v>34</v>
      </c>
      <c r="B19" s="1">
        <v>105.12</v>
      </c>
      <c r="C19" s="1">
        <v>97.5</v>
      </c>
      <c r="D19" s="1">
        <v>100.63</v>
      </c>
      <c r="E19" s="1">
        <v>105.03</v>
      </c>
      <c r="F19" s="1">
        <v>97.55</v>
      </c>
      <c r="G19" s="1">
        <v>113.32</v>
      </c>
      <c r="H19" s="1">
        <v>99.87</v>
      </c>
      <c r="I19" s="1">
        <v>107.11</v>
      </c>
      <c r="J19" s="1">
        <v>99.92</v>
      </c>
      <c r="K19" s="1">
        <v>102.03</v>
      </c>
      <c r="L19" s="1">
        <v>96.49</v>
      </c>
      <c r="M19" s="1">
        <v>116.84</v>
      </c>
      <c r="N19" s="1">
        <v>107.32</v>
      </c>
      <c r="O19" s="1">
        <v>98.43</v>
      </c>
      <c r="P19" s="1">
        <v>96.15</v>
      </c>
      <c r="Q19" s="1">
        <v>97.93</v>
      </c>
      <c r="R19" s="1">
        <v>110.28</v>
      </c>
      <c r="S19" s="1">
        <v>110.83</v>
      </c>
      <c r="T19" s="1">
        <v>98.01</v>
      </c>
      <c r="U19" s="1">
        <v>100.93</v>
      </c>
      <c r="V19" s="1">
        <v>103.09</v>
      </c>
      <c r="W19" s="1">
        <v>101.27</v>
      </c>
      <c r="X19" s="1">
        <v>111.21</v>
      </c>
      <c r="Y19" s="1">
        <v>110.19</v>
      </c>
    </row>
    <row r="20" spans="1:25">
      <c r="A20" s="4">
        <v>36</v>
      </c>
      <c r="B20" s="1">
        <v>104.7</v>
      </c>
      <c r="C20" s="1">
        <v>94.59</v>
      </c>
      <c r="D20" s="1">
        <v>98.77</v>
      </c>
      <c r="E20" s="1">
        <v>109.39</v>
      </c>
      <c r="F20" s="1">
        <v>106.6</v>
      </c>
      <c r="G20" s="1">
        <v>108.42</v>
      </c>
      <c r="H20" s="1">
        <v>99.49</v>
      </c>
      <c r="I20" s="1">
        <v>106.9</v>
      </c>
      <c r="J20" s="1">
        <v>96.4</v>
      </c>
      <c r="K20" s="1">
        <v>102.66</v>
      </c>
      <c r="L20" s="1">
        <v>93.23</v>
      </c>
      <c r="M20" s="1">
        <v>112.73</v>
      </c>
      <c r="N20" s="1">
        <v>108.33</v>
      </c>
      <c r="O20" s="1">
        <v>92.39</v>
      </c>
      <c r="P20" s="1">
        <v>95.22</v>
      </c>
      <c r="Q20" s="1">
        <v>98.82</v>
      </c>
      <c r="R20" s="1">
        <v>110.36</v>
      </c>
      <c r="S20" s="1">
        <v>109.48</v>
      </c>
      <c r="T20" s="1">
        <v>90.06</v>
      </c>
      <c r="U20" s="1">
        <v>103.51</v>
      </c>
      <c r="V20" s="1">
        <v>102.71</v>
      </c>
      <c r="W20" s="1">
        <v>95.26</v>
      </c>
      <c r="X20" s="1">
        <v>105.25</v>
      </c>
      <c r="Y20" s="1">
        <v>109.73</v>
      </c>
    </row>
    <row r="21" spans="1:25">
      <c r="A21" s="4">
        <v>38</v>
      </c>
      <c r="B21" s="1">
        <v>96.24</v>
      </c>
      <c r="C21" s="1">
        <v>88.58</v>
      </c>
      <c r="D21" s="1">
        <v>105.03</v>
      </c>
      <c r="E21" s="1">
        <v>110.62</v>
      </c>
      <c r="F21" s="1">
        <v>108.8</v>
      </c>
      <c r="G21" s="1">
        <v>105.8</v>
      </c>
      <c r="H21" s="1">
        <v>97.67</v>
      </c>
      <c r="I21" s="1">
        <v>110.58</v>
      </c>
      <c r="J21" s="1">
        <v>97.29</v>
      </c>
      <c r="K21" s="1">
        <v>102.41</v>
      </c>
      <c r="L21" s="1">
        <v>100.34</v>
      </c>
      <c r="M21" s="1">
        <v>111.29</v>
      </c>
      <c r="N21" s="1">
        <v>108.63</v>
      </c>
      <c r="O21" s="1">
        <v>93.74</v>
      </c>
      <c r="P21" s="1">
        <v>96.36</v>
      </c>
      <c r="Q21" s="1">
        <v>99.66</v>
      </c>
      <c r="R21" s="1">
        <v>115.69</v>
      </c>
      <c r="S21" s="1">
        <v>113.07</v>
      </c>
      <c r="T21" s="1">
        <v>89.81</v>
      </c>
      <c r="U21" s="1">
        <v>108.84</v>
      </c>
      <c r="V21" s="1">
        <v>98.22</v>
      </c>
      <c r="W21" s="1">
        <v>90.91</v>
      </c>
      <c r="X21" s="1">
        <v>106.77</v>
      </c>
      <c r="Y21" s="1">
        <v>113.11</v>
      </c>
    </row>
    <row r="22" spans="1:25">
      <c r="A22" s="4">
        <v>40</v>
      </c>
      <c r="B22" s="1">
        <v>103.38</v>
      </c>
      <c r="C22" s="1">
        <v>90.78</v>
      </c>
      <c r="D22" s="1">
        <v>107.45</v>
      </c>
      <c r="E22" s="1">
        <v>114.09</v>
      </c>
      <c r="F22" s="1">
        <v>112.94</v>
      </c>
      <c r="G22" s="1">
        <v>114.04</v>
      </c>
      <c r="H22" s="1">
        <v>93.99</v>
      </c>
      <c r="I22" s="1">
        <v>112.48</v>
      </c>
      <c r="J22" s="1">
        <v>100</v>
      </c>
      <c r="K22" s="1">
        <v>106.81</v>
      </c>
      <c r="L22" s="1">
        <v>100.55</v>
      </c>
      <c r="M22" s="1">
        <v>111.46</v>
      </c>
      <c r="N22" s="1">
        <v>112.86</v>
      </c>
      <c r="O22" s="1">
        <v>100.08</v>
      </c>
      <c r="P22" s="1">
        <v>98.6</v>
      </c>
      <c r="Q22" s="1">
        <v>98.86</v>
      </c>
      <c r="R22" s="1">
        <v>118.4</v>
      </c>
      <c r="S22" s="1">
        <v>111.97</v>
      </c>
      <c r="T22" s="1">
        <v>97.63</v>
      </c>
      <c r="U22" s="1">
        <v>108.42</v>
      </c>
      <c r="V22" s="1">
        <v>100.08</v>
      </c>
      <c r="W22" s="1">
        <v>98.69</v>
      </c>
      <c r="X22" s="1">
        <v>113.41</v>
      </c>
      <c r="Y22" s="1">
        <v>115.52</v>
      </c>
    </row>
    <row r="23" spans="1:25">
      <c r="A23" s="4">
        <v>42</v>
      </c>
      <c r="B23" s="1">
        <v>108.63</v>
      </c>
      <c r="C23" s="1">
        <v>95.64</v>
      </c>
      <c r="D23" s="1">
        <v>109.94</v>
      </c>
      <c r="E23" s="1">
        <v>113.58</v>
      </c>
      <c r="F23" s="1">
        <v>110.19</v>
      </c>
      <c r="G23" s="1">
        <v>118.7</v>
      </c>
      <c r="H23" s="1">
        <v>101.18</v>
      </c>
      <c r="I23" s="1">
        <v>110.53</v>
      </c>
      <c r="J23" s="1">
        <v>102.07</v>
      </c>
      <c r="K23" s="1">
        <v>108.8</v>
      </c>
      <c r="L23" s="1">
        <v>105.16</v>
      </c>
      <c r="M23" s="1">
        <v>112.86</v>
      </c>
      <c r="N23" s="1">
        <v>115.44</v>
      </c>
      <c r="O23" s="1">
        <v>103.72</v>
      </c>
      <c r="P23" s="1">
        <v>98.1</v>
      </c>
      <c r="Q23" s="1">
        <v>100.97</v>
      </c>
      <c r="R23" s="1">
        <v>121.57</v>
      </c>
      <c r="S23" s="1">
        <v>115.1</v>
      </c>
      <c r="T23" s="1">
        <v>103.13</v>
      </c>
      <c r="U23" s="1">
        <v>109.52</v>
      </c>
      <c r="V23" s="1">
        <v>103.98</v>
      </c>
      <c r="W23" s="1">
        <v>105.54</v>
      </c>
      <c r="X23" s="1">
        <v>117.13</v>
      </c>
      <c r="Y23" s="1">
        <v>118.49</v>
      </c>
    </row>
    <row r="24" spans="1:25">
      <c r="A24" s="4">
        <v>44</v>
      </c>
      <c r="B24" s="1">
        <v>110.19</v>
      </c>
      <c r="C24" s="1">
        <v>99.66</v>
      </c>
      <c r="D24" s="1">
        <v>111.89</v>
      </c>
      <c r="E24" s="1">
        <v>113.83</v>
      </c>
      <c r="F24" s="1">
        <v>112.23</v>
      </c>
      <c r="G24" s="1">
        <v>119.33</v>
      </c>
      <c r="H24" s="1">
        <v>103.68</v>
      </c>
      <c r="I24" s="1">
        <v>114.64</v>
      </c>
      <c r="J24" s="1">
        <v>103.55</v>
      </c>
      <c r="K24" s="1">
        <v>109.22</v>
      </c>
      <c r="L24" s="1">
        <v>105.41</v>
      </c>
      <c r="M24" s="1">
        <v>114.85</v>
      </c>
      <c r="N24" s="1">
        <v>115.06</v>
      </c>
      <c r="O24" s="1">
        <v>106.9</v>
      </c>
      <c r="P24" s="1">
        <v>101.23</v>
      </c>
      <c r="Q24" s="1">
        <v>101.65</v>
      </c>
      <c r="R24" s="1">
        <v>123.43</v>
      </c>
      <c r="S24" s="1">
        <v>116.54</v>
      </c>
      <c r="T24" s="1">
        <v>106.22</v>
      </c>
      <c r="U24" s="1">
        <v>109.77</v>
      </c>
      <c r="V24" s="1">
        <v>106.64</v>
      </c>
      <c r="W24" s="1">
        <v>105.63</v>
      </c>
      <c r="X24" s="1">
        <v>117.26</v>
      </c>
      <c r="Y24" s="1">
        <v>118.57</v>
      </c>
    </row>
    <row r="25" spans="1:25">
      <c r="A25" s="4">
        <v>46</v>
      </c>
      <c r="B25" s="1">
        <v>112.94</v>
      </c>
      <c r="C25" s="1">
        <v>103.3</v>
      </c>
      <c r="D25" s="1">
        <v>112.9</v>
      </c>
      <c r="E25" s="1">
        <v>115.23</v>
      </c>
      <c r="F25" s="1">
        <v>113.2</v>
      </c>
      <c r="G25" s="1">
        <v>119.42</v>
      </c>
      <c r="H25" s="1">
        <v>103.98</v>
      </c>
      <c r="I25" s="1">
        <v>115.44</v>
      </c>
      <c r="J25" s="1">
        <v>106.13</v>
      </c>
      <c r="K25" s="1">
        <v>109.26</v>
      </c>
      <c r="L25" s="1">
        <v>108.59</v>
      </c>
      <c r="M25" s="1">
        <v>120.35</v>
      </c>
      <c r="N25" s="1">
        <v>118.74</v>
      </c>
      <c r="O25" s="1">
        <v>110.11</v>
      </c>
      <c r="P25" s="1">
        <v>100.63</v>
      </c>
      <c r="Q25" s="1">
        <v>101.86</v>
      </c>
      <c r="R25" s="1">
        <v>122.93</v>
      </c>
      <c r="S25" s="1">
        <v>114.68</v>
      </c>
      <c r="T25" s="1">
        <v>109.9</v>
      </c>
      <c r="U25" s="1">
        <v>112.65</v>
      </c>
      <c r="V25" s="1">
        <v>108.38</v>
      </c>
      <c r="W25" s="1">
        <v>110.41</v>
      </c>
      <c r="X25" s="1">
        <v>118.78</v>
      </c>
      <c r="Y25" s="1">
        <v>120.14</v>
      </c>
    </row>
    <row r="26" spans="1:25">
      <c r="A26" s="4">
        <v>48</v>
      </c>
      <c r="B26" s="1">
        <v>113.62</v>
      </c>
      <c r="C26" s="1">
        <v>103.68</v>
      </c>
      <c r="D26" s="1">
        <v>114.13</v>
      </c>
      <c r="E26" s="1">
        <v>116.29</v>
      </c>
      <c r="F26" s="1">
        <v>112.18</v>
      </c>
      <c r="G26" s="1">
        <v>118.95</v>
      </c>
      <c r="H26" s="1">
        <v>105.29</v>
      </c>
      <c r="I26" s="1">
        <v>113.32</v>
      </c>
      <c r="J26" s="1">
        <v>106.68</v>
      </c>
      <c r="K26" s="1">
        <v>110.24</v>
      </c>
      <c r="L26" s="1">
        <v>108.8</v>
      </c>
      <c r="M26" s="1">
        <v>120.73</v>
      </c>
      <c r="N26" s="1">
        <v>117.05</v>
      </c>
      <c r="O26" s="1">
        <v>110.45</v>
      </c>
      <c r="P26" s="1">
        <v>100.76</v>
      </c>
      <c r="Q26" s="1">
        <v>100.38</v>
      </c>
      <c r="R26" s="1">
        <v>122.8</v>
      </c>
      <c r="S26" s="1">
        <v>117.13</v>
      </c>
      <c r="T26" s="1">
        <v>109.86</v>
      </c>
      <c r="U26" s="1">
        <v>110.66</v>
      </c>
      <c r="V26" s="1">
        <v>108.25</v>
      </c>
      <c r="W26" s="1">
        <v>108.8</v>
      </c>
      <c r="X26" s="1">
        <v>120.64</v>
      </c>
      <c r="Y26" s="1">
        <v>120.6</v>
      </c>
    </row>
    <row r="27" spans="1:25">
      <c r="A27" s="4">
        <v>50</v>
      </c>
      <c r="B27" s="1">
        <v>112.77</v>
      </c>
      <c r="C27" s="1">
        <v>105.5</v>
      </c>
      <c r="D27" s="1">
        <v>113.83</v>
      </c>
      <c r="E27" s="1">
        <v>115.82</v>
      </c>
      <c r="F27" s="1">
        <v>112.73</v>
      </c>
      <c r="G27" s="1">
        <v>121.57</v>
      </c>
      <c r="H27" s="1">
        <v>104.02</v>
      </c>
      <c r="I27" s="1">
        <v>116.54</v>
      </c>
      <c r="J27" s="1">
        <v>105.96</v>
      </c>
      <c r="K27" s="1">
        <v>111.38</v>
      </c>
      <c r="L27" s="1">
        <v>107.99</v>
      </c>
      <c r="M27" s="1">
        <v>121.74</v>
      </c>
      <c r="N27" s="1">
        <v>116.92</v>
      </c>
      <c r="O27" s="1">
        <v>112.52</v>
      </c>
      <c r="P27" s="1">
        <v>99.7</v>
      </c>
      <c r="Q27" s="1">
        <v>101.69</v>
      </c>
      <c r="R27" s="1">
        <v>123.1</v>
      </c>
      <c r="S27" s="1">
        <v>116.54</v>
      </c>
      <c r="T27" s="1">
        <v>108.46</v>
      </c>
      <c r="U27" s="1">
        <v>112.73</v>
      </c>
      <c r="V27" s="1">
        <v>108.46</v>
      </c>
      <c r="W27" s="1">
        <v>108.71</v>
      </c>
      <c r="X27" s="1">
        <v>121.02</v>
      </c>
      <c r="Y27" s="1">
        <v>119.63</v>
      </c>
    </row>
    <row r="28" spans="1:25">
      <c r="A28" s="4">
        <v>52</v>
      </c>
      <c r="B28" s="1">
        <v>112.44</v>
      </c>
      <c r="C28" s="1">
        <v>101.48</v>
      </c>
      <c r="D28" s="1">
        <v>115.48</v>
      </c>
      <c r="E28" s="1">
        <v>117.09</v>
      </c>
      <c r="F28" s="1">
        <v>113.11</v>
      </c>
      <c r="G28" s="1">
        <v>119.97</v>
      </c>
      <c r="H28" s="1">
        <v>103.64</v>
      </c>
      <c r="I28" s="1">
        <v>111.04</v>
      </c>
      <c r="J28" s="1">
        <v>103.13</v>
      </c>
      <c r="K28" s="1">
        <v>109.94</v>
      </c>
      <c r="L28" s="1">
        <v>111.97</v>
      </c>
      <c r="M28" s="1">
        <v>123.1</v>
      </c>
      <c r="N28" s="1">
        <v>112.01</v>
      </c>
      <c r="O28" s="1">
        <v>110.58</v>
      </c>
      <c r="P28" s="1">
        <v>100.59</v>
      </c>
      <c r="Q28" s="1">
        <v>99.11</v>
      </c>
      <c r="R28" s="1">
        <v>123.18</v>
      </c>
      <c r="S28" s="1">
        <v>113.11</v>
      </c>
      <c r="T28" s="1">
        <v>104.53</v>
      </c>
      <c r="U28" s="1">
        <v>109.81</v>
      </c>
      <c r="V28" s="1">
        <v>107.83</v>
      </c>
      <c r="W28" s="1">
        <v>108.21</v>
      </c>
      <c r="X28" s="1">
        <v>118.82</v>
      </c>
      <c r="Y28" s="1">
        <v>118.78</v>
      </c>
    </row>
    <row r="29" spans="1:25">
      <c r="A29" s="4">
        <v>54</v>
      </c>
      <c r="B29" s="1">
        <v>107.95</v>
      </c>
      <c r="C29" s="1">
        <v>105.96</v>
      </c>
      <c r="D29" s="1">
        <v>114.51</v>
      </c>
      <c r="E29" s="1">
        <v>115.27</v>
      </c>
      <c r="F29" s="1">
        <v>114.68</v>
      </c>
      <c r="G29" s="1">
        <v>120.22</v>
      </c>
      <c r="H29" s="1">
        <v>101.4</v>
      </c>
      <c r="I29" s="1">
        <v>111.42</v>
      </c>
      <c r="J29" s="1">
        <v>105.71</v>
      </c>
      <c r="K29" s="1">
        <v>111.04</v>
      </c>
      <c r="L29" s="1">
        <v>109.6</v>
      </c>
      <c r="M29" s="1">
        <v>121.74</v>
      </c>
      <c r="N29" s="1">
        <v>107.06</v>
      </c>
      <c r="O29" s="1">
        <v>107.11</v>
      </c>
      <c r="P29" s="1">
        <v>101.73</v>
      </c>
      <c r="Q29" s="1">
        <v>102.5</v>
      </c>
      <c r="R29" s="1">
        <v>124.79</v>
      </c>
      <c r="S29" s="1">
        <v>111.76</v>
      </c>
      <c r="T29" s="1">
        <v>109.39</v>
      </c>
      <c r="U29" s="1">
        <v>111.21</v>
      </c>
      <c r="V29" s="1">
        <v>109.22</v>
      </c>
      <c r="W29" s="1">
        <v>112.9</v>
      </c>
      <c r="X29" s="1">
        <v>118.27</v>
      </c>
      <c r="Y29" s="1">
        <v>118.06</v>
      </c>
    </row>
    <row r="30" spans="1:25">
      <c r="A30" s="4">
        <v>56</v>
      </c>
      <c r="B30" s="1">
        <v>98.39</v>
      </c>
      <c r="C30" s="1">
        <v>96.45</v>
      </c>
      <c r="D30" s="1">
        <v>106.05</v>
      </c>
      <c r="E30" s="1">
        <v>103.38</v>
      </c>
      <c r="F30" s="1">
        <v>107.83</v>
      </c>
      <c r="G30" s="1">
        <v>113.66</v>
      </c>
      <c r="H30" s="1">
        <v>95.05</v>
      </c>
      <c r="I30" s="1">
        <v>99.49</v>
      </c>
      <c r="J30" s="1">
        <v>102.37</v>
      </c>
      <c r="K30" s="1">
        <v>106.43</v>
      </c>
      <c r="L30" s="1">
        <v>106.64</v>
      </c>
      <c r="M30" s="1">
        <v>119.37</v>
      </c>
      <c r="N30" s="1">
        <v>103.76</v>
      </c>
      <c r="O30" s="1">
        <v>98.9</v>
      </c>
      <c r="P30" s="1">
        <v>100.72</v>
      </c>
      <c r="Q30" s="1">
        <v>100.89</v>
      </c>
      <c r="R30" s="1">
        <v>117.17</v>
      </c>
      <c r="S30" s="1">
        <v>117.51</v>
      </c>
      <c r="T30" s="1">
        <v>94.2</v>
      </c>
      <c r="U30" s="1">
        <v>95.39</v>
      </c>
      <c r="V30" s="1">
        <v>96.24</v>
      </c>
      <c r="W30" s="1">
        <v>102.71</v>
      </c>
      <c r="X30" s="1">
        <v>104.27</v>
      </c>
      <c r="Y30" s="1">
        <v>109.81</v>
      </c>
    </row>
    <row r="31" spans="1:25">
      <c r="A31" s="4">
        <v>58</v>
      </c>
      <c r="B31" s="1">
        <v>96.15</v>
      </c>
      <c r="C31" s="1">
        <v>97.42</v>
      </c>
      <c r="D31" s="1">
        <v>103.76</v>
      </c>
      <c r="E31" s="1">
        <v>104.82</v>
      </c>
      <c r="F31" s="1">
        <v>105.84</v>
      </c>
      <c r="G31" s="1">
        <v>117.26</v>
      </c>
      <c r="H31" s="1">
        <v>88.83</v>
      </c>
      <c r="I31" s="1">
        <v>93.06</v>
      </c>
      <c r="J31" s="1">
        <v>103.72</v>
      </c>
      <c r="K31" s="1">
        <v>104.7</v>
      </c>
      <c r="L31" s="1">
        <v>105.71</v>
      </c>
      <c r="M31" s="1">
        <v>121.62</v>
      </c>
      <c r="N31" s="1">
        <v>92.72</v>
      </c>
      <c r="O31" s="1">
        <v>93.44</v>
      </c>
      <c r="P31" s="1">
        <v>98.31</v>
      </c>
      <c r="Q31" s="1">
        <v>104.78</v>
      </c>
      <c r="R31" s="1">
        <v>105.54</v>
      </c>
      <c r="S31" s="1">
        <v>116.33</v>
      </c>
      <c r="T31" s="1">
        <v>88.66</v>
      </c>
      <c r="U31" s="1">
        <v>91.79</v>
      </c>
      <c r="V31" s="1">
        <v>94.67</v>
      </c>
      <c r="W31" s="1">
        <v>100.3</v>
      </c>
      <c r="X31" s="1">
        <v>100.97</v>
      </c>
      <c r="Y31" s="1">
        <v>112.31</v>
      </c>
    </row>
    <row r="32" spans="1:25">
      <c r="A32" s="4">
        <v>60</v>
      </c>
      <c r="B32" s="1">
        <v>97.59</v>
      </c>
      <c r="C32" s="1">
        <v>101.06</v>
      </c>
      <c r="D32" s="1">
        <v>106.3</v>
      </c>
      <c r="E32" s="1">
        <v>108.12</v>
      </c>
      <c r="F32" s="1">
        <v>118.06</v>
      </c>
      <c r="G32" s="1">
        <v>115.23</v>
      </c>
      <c r="H32" s="1">
        <v>95.94</v>
      </c>
      <c r="I32" s="1">
        <v>100.55</v>
      </c>
      <c r="J32" s="1">
        <v>107.23</v>
      </c>
      <c r="K32" s="1">
        <v>108.29</v>
      </c>
      <c r="L32" s="1">
        <v>102.28</v>
      </c>
      <c r="M32" s="1">
        <v>122.42</v>
      </c>
      <c r="N32" s="1">
        <v>90.99</v>
      </c>
      <c r="O32" s="1">
        <v>93.44</v>
      </c>
      <c r="P32" s="1">
        <v>100.8</v>
      </c>
      <c r="Q32" s="1">
        <v>108.54</v>
      </c>
      <c r="R32" s="1">
        <v>107.45</v>
      </c>
      <c r="S32" s="1">
        <v>117.26</v>
      </c>
      <c r="T32" s="1">
        <v>89.04</v>
      </c>
      <c r="U32" s="1">
        <v>99.75</v>
      </c>
      <c r="V32" s="1">
        <v>98.6</v>
      </c>
      <c r="W32" s="1">
        <v>106.64</v>
      </c>
      <c r="X32" s="1">
        <v>107.83</v>
      </c>
      <c r="Y32" s="1">
        <v>118.32</v>
      </c>
    </row>
    <row r="33" spans="1:25">
      <c r="A33" s="4">
        <v>62</v>
      </c>
      <c r="B33" s="1">
        <v>104.23</v>
      </c>
      <c r="C33" s="1">
        <v>105.8</v>
      </c>
      <c r="D33" s="1">
        <v>113.32</v>
      </c>
      <c r="E33" s="1">
        <v>111.38</v>
      </c>
      <c r="F33" s="1">
        <v>114.21</v>
      </c>
      <c r="G33" s="1">
        <v>118.57</v>
      </c>
      <c r="H33" s="1">
        <v>99.62</v>
      </c>
      <c r="I33" s="1">
        <v>102.62</v>
      </c>
      <c r="J33" s="1">
        <v>112.94</v>
      </c>
      <c r="K33" s="1">
        <v>114.68</v>
      </c>
      <c r="L33" s="1">
        <v>117.94</v>
      </c>
      <c r="M33" s="1">
        <v>124.62</v>
      </c>
      <c r="N33" s="1">
        <v>93.32</v>
      </c>
      <c r="O33" s="1">
        <v>104.15</v>
      </c>
      <c r="P33" s="1">
        <v>105.92</v>
      </c>
      <c r="Q33" s="1">
        <v>110.15</v>
      </c>
      <c r="R33" s="1">
        <v>115.44</v>
      </c>
      <c r="S33" s="1">
        <v>121.87</v>
      </c>
      <c r="T33" s="1">
        <v>98.01</v>
      </c>
      <c r="U33" s="1">
        <v>103.76</v>
      </c>
      <c r="V33" s="1">
        <v>105.54</v>
      </c>
      <c r="W33" s="1">
        <v>113.11</v>
      </c>
      <c r="X33" s="1">
        <v>115.06</v>
      </c>
      <c r="Y33" s="1">
        <v>118.53</v>
      </c>
    </row>
    <row r="34" spans="1:25">
      <c r="A34" s="4">
        <v>64</v>
      </c>
      <c r="B34" s="1">
        <v>109.73</v>
      </c>
      <c r="C34" s="1">
        <v>111.46</v>
      </c>
      <c r="D34" s="1">
        <v>117.64</v>
      </c>
      <c r="E34" s="1">
        <v>120.47</v>
      </c>
      <c r="F34" s="1">
        <v>121.49</v>
      </c>
      <c r="G34" s="1">
        <v>123.98</v>
      </c>
      <c r="H34" s="1">
        <v>101.27</v>
      </c>
      <c r="I34" s="1">
        <v>106.01</v>
      </c>
      <c r="J34" s="1">
        <v>115.4</v>
      </c>
      <c r="K34" s="1">
        <v>119.42</v>
      </c>
      <c r="L34" s="1">
        <v>121.28</v>
      </c>
      <c r="M34" s="1">
        <v>128.13</v>
      </c>
      <c r="N34" s="1">
        <v>101.61</v>
      </c>
      <c r="O34" s="1">
        <v>108.88</v>
      </c>
      <c r="P34" s="1">
        <v>112.69</v>
      </c>
      <c r="Q34" s="1">
        <v>119.88</v>
      </c>
      <c r="R34" s="1">
        <v>120.98</v>
      </c>
      <c r="S34" s="1">
        <v>121.95</v>
      </c>
      <c r="T34" s="1">
        <v>102.88</v>
      </c>
      <c r="U34" s="1">
        <v>109.43</v>
      </c>
      <c r="V34" s="1">
        <v>112.99</v>
      </c>
      <c r="W34" s="1">
        <v>117.89</v>
      </c>
      <c r="X34" s="1">
        <v>120.85</v>
      </c>
      <c r="Y34" s="1">
        <v>123.77</v>
      </c>
    </row>
    <row r="35" spans="1:25">
      <c r="A35" s="4">
        <v>66</v>
      </c>
      <c r="B35" s="1">
        <v>109.9</v>
      </c>
      <c r="C35" s="1">
        <v>114.17</v>
      </c>
      <c r="D35" s="1">
        <v>119.84</v>
      </c>
      <c r="E35" s="1">
        <v>124.15</v>
      </c>
      <c r="F35" s="1">
        <v>124.7</v>
      </c>
      <c r="G35" s="1">
        <v>126.99</v>
      </c>
      <c r="H35" s="1">
        <v>113.37</v>
      </c>
      <c r="I35" s="1">
        <v>109.43</v>
      </c>
      <c r="J35" s="1">
        <v>116.58</v>
      </c>
      <c r="K35" s="1">
        <v>121.19</v>
      </c>
      <c r="L35" s="1">
        <v>124.62</v>
      </c>
      <c r="M35" s="1">
        <v>135.03</v>
      </c>
      <c r="N35" s="1">
        <v>103.76</v>
      </c>
      <c r="O35" s="1">
        <v>110.11</v>
      </c>
      <c r="P35" s="1">
        <v>116.41</v>
      </c>
      <c r="Q35" s="1">
        <v>121.79</v>
      </c>
      <c r="R35" s="1">
        <v>123.65</v>
      </c>
      <c r="S35" s="1">
        <v>124.66</v>
      </c>
      <c r="T35" s="1">
        <v>104.36</v>
      </c>
      <c r="U35" s="1">
        <v>111.17</v>
      </c>
      <c r="V35" s="1">
        <v>111.13</v>
      </c>
      <c r="W35" s="1">
        <v>123.1</v>
      </c>
      <c r="X35" s="1">
        <v>125.93</v>
      </c>
      <c r="Y35" s="1">
        <v>126.9</v>
      </c>
    </row>
    <row r="36" spans="1:25">
      <c r="A36" s="4">
        <v>68</v>
      </c>
      <c r="B36" s="1">
        <v>112.31</v>
      </c>
      <c r="C36" s="1">
        <v>116.62</v>
      </c>
      <c r="D36" s="1">
        <v>122.63</v>
      </c>
      <c r="E36" s="1">
        <v>126.4</v>
      </c>
      <c r="F36" s="1">
        <v>126.06</v>
      </c>
      <c r="G36" s="1">
        <v>131.30000000000001</v>
      </c>
      <c r="H36" s="1">
        <v>119.84</v>
      </c>
      <c r="I36" s="1">
        <v>112.9</v>
      </c>
      <c r="J36" s="1">
        <v>121.49</v>
      </c>
      <c r="K36" s="1">
        <v>123.18</v>
      </c>
      <c r="L36" s="1">
        <v>125.55</v>
      </c>
      <c r="M36" s="1">
        <v>138.83000000000001</v>
      </c>
      <c r="N36" s="1">
        <v>106.09</v>
      </c>
      <c r="O36" s="1">
        <v>111.13</v>
      </c>
      <c r="P36" s="1">
        <v>116.84</v>
      </c>
      <c r="Q36" s="1">
        <v>120.77</v>
      </c>
      <c r="R36" s="1">
        <v>122.21</v>
      </c>
      <c r="S36" s="1">
        <v>121.95</v>
      </c>
      <c r="T36" s="1">
        <v>105.03</v>
      </c>
      <c r="U36" s="1">
        <v>113.83</v>
      </c>
      <c r="V36" s="1">
        <v>112.52</v>
      </c>
      <c r="W36" s="1">
        <v>120.56</v>
      </c>
      <c r="X36" s="1">
        <v>126.35</v>
      </c>
      <c r="Y36" s="1">
        <v>128.68</v>
      </c>
    </row>
    <row r="37" spans="1:25">
      <c r="A37" s="4">
        <v>70</v>
      </c>
      <c r="B37" s="1">
        <v>110.45</v>
      </c>
      <c r="C37" s="1">
        <v>113.45</v>
      </c>
      <c r="D37" s="1">
        <v>122.38</v>
      </c>
      <c r="E37" s="1">
        <v>124.58</v>
      </c>
      <c r="F37" s="1">
        <v>126.1</v>
      </c>
      <c r="G37" s="1">
        <v>127.75</v>
      </c>
      <c r="H37" s="1">
        <v>116.54</v>
      </c>
      <c r="I37" s="1">
        <v>109.18</v>
      </c>
      <c r="J37" s="1">
        <v>116.5</v>
      </c>
      <c r="K37" s="1">
        <v>122.8</v>
      </c>
      <c r="L37" s="1">
        <v>122.63</v>
      </c>
      <c r="M37" s="1">
        <v>137.01</v>
      </c>
      <c r="N37" s="1">
        <v>102.28</v>
      </c>
      <c r="O37" s="1">
        <v>106.77</v>
      </c>
      <c r="P37" s="1">
        <v>111.84</v>
      </c>
      <c r="Q37" s="1">
        <v>115.02</v>
      </c>
      <c r="R37" s="1">
        <v>119.5</v>
      </c>
      <c r="S37" s="1">
        <v>117.85</v>
      </c>
      <c r="T37" s="1">
        <v>101.27</v>
      </c>
      <c r="U37" s="1">
        <v>108.42</v>
      </c>
      <c r="V37" s="1">
        <v>106.6</v>
      </c>
      <c r="W37" s="1">
        <v>116.92</v>
      </c>
      <c r="X37" s="1">
        <v>123.94</v>
      </c>
      <c r="Y37" s="1">
        <v>122.55</v>
      </c>
    </row>
    <row r="38" spans="1:25">
      <c r="A38" s="4">
        <v>72</v>
      </c>
      <c r="B38" s="1">
        <v>110.58</v>
      </c>
      <c r="C38" s="1">
        <v>114.93</v>
      </c>
      <c r="D38" s="1">
        <v>124.41</v>
      </c>
      <c r="E38" s="1">
        <v>126.61</v>
      </c>
      <c r="F38" s="1">
        <v>125.76</v>
      </c>
      <c r="G38" s="1">
        <v>126.1</v>
      </c>
      <c r="H38" s="1">
        <v>117.98</v>
      </c>
      <c r="I38" s="1">
        <v>109.98</v>
      </c>
      <c r="J38" s="1">
        <v>114.97</v>
      </c>
      <c r="K38" s="1">
        <v>120.43</v>
      </c>
      <c r="L38" s="1">
        <v>120.81</v>
      </c>
      <c r="M38" s="1">
        <v>134.72999999999999</v>
      </c>
      <c r="N38" s="1">
        <v>99.28</v>
      </c>
      <c r="O38" s="1">
        <v>103.47</v>
      </c>
      <c r="P38" s="1">
        <v>110.19</v>
      </c>
      <c r="Q38" s="1">
        <v>115.27</v>
      </c>
      <c r="R38" s="1">
        <v>121.49</v>
      </c>
      <c r="S38" s="1">
        <v>118.02</v>
      </c>
      <c r="T38" s="1">
        <v>104.27</v>
      </c>
      <c r="U38" s="1">
        <v>108.5</v>
      </c>
      <c r="V38" s="1">
        <v>106.85</v>
      </c>
      <c r="W38" s="1">
        <v>117.13</v>
      </c>
      <c r="X38" s="1">
        <v>124.45</v>
      </c>
      <c r="Y38" s="1">
        <v>122.97</v>
      </c>
    </row>
    <row r="39" spans="1:25">
      <c r="A39" s="4">
        <v>74</v>
      </c>
      <c r="B39" s="1">
        <v>112.65</v>
      </c>
      <c r="C39" s="1">
        <v>115.95</v>
      </c>
      <c r="D39" s="1">
        <v>126.78</v>
      </c>
      <c r="E39" s="1">
        <v>123.6</v>
      </c>
      <c r="F39" s="1">
        <v>129.19</v>
      </c>
      <c r="G39" s="1">
        <v>130.12</v>
      </c>
      <c r="H39" s="1">
        <v>115.02</v>
      </c>
      <c r="I39" s="1">
        <v>110.15</v>
      </c>
      <c r="J39" s="1">
        <v>117.09</v>
      </c>
      <c r="K39" s="1">
        <v>126.48</v>
      </c>
      <c r="L39" s="1">
        <v>118.53</v>
      </c>
      <c r="M39" s="1">
        <v>131.13</v>
      </c>
      <c r="N39" s="1">
        <v>98.6</v>
      </c>
      <c r="O39" s="1">
        <v>108.25</v>
      </c>
      <c r="P39" s="1">
        <v>110.24</v>
      </c>
      <c r="Q39" s="1">
        <v>119.63</v>
      </c>
      <c r="R39" s="1">
        <v>122.42</v>
      </c>
      <c r="S39" s="1">
        <v>114.85</v>
      </c>
      <c r="T39" s="1">
        <v>109.14</v>
      </c>
      <c r="U39" s="1">
        <v>111.51</v>
      </c>
      <c r="V39" s="1">
        <v>105.8</v>
      </c>
      <c r="W39" s="1">
        <v>117.05</v>
      </c>
      <c r="X39" s="1">
        <v>123.69</v>
      </c>
      <c r="Y39" s="1">
        <v>126.4</v>
      </c>
    </row>
    <row r="40" spans="1:25">
      <c r="A40" s="4">
        <v>76</v>
      </c>
      <c r="B40" s="1">
        <v>117.22</v>
      </c>
      <c r="C40" s="1">
        <v>114.64</v>
      </c>
      <c r="D40" s="1">
        <v>126.18</v>
      </c>
      <c r="E40" s="1">
        <v>124.32</v>
      </c>
      <c r="F40" s="1">
        <v>133.54</v>
      </c>
      <c r="G40" s="1">
        <v>135.03</v>
      </c>
      <c r="H40" s="1">
        <v>114.97</v>
      </c>
      <c r="I40" s="1">
        <v>111.08</v>
      </c>
      <c r="J40" s="1">
        <v>122.63</v>
      </c>
      <c r="K40" s="1">
        <v>124.11</v>
      </c>
      <c r="L40" s="1">
        <v>118.74</v>
      </c>
      <c r="M40" s="1">
        <v>133.66999999999999</v>
      </c>
      <c r="N40" s="1">
        <v>107.83</v>
      </c>
      <c r="O40" s="1">
        <v>110.58</v>
      </c>
      <c r="P40" s="1">
        <v>109.39</v>
      </c>
      <c r="Q40" s="1">
        <v>121.62</v>
      </c>
      <c r="R40" s="1">
        <v>122.88</v>
      </c>
      <c r="S40" s="1">
        <v>116.67</v>
      </c>
      <c r="T40" s="1">
        <v>111.8</v>
      </c>
      <c r="U40" s="1">
        <v>113.41</v>
      </c>
      <c r="V40" s="1">
        <v>107.02</v>
      </c>
      <c r="W40" s="1">
        <v>125.47</v>
      </c>
      <c r="X40" s="1">
        <v>126.65</v>
      </c>
      <c r="Y40" s="1">
        <v>126.99</v>
      </c>
    </row>
    <row r="41" spans="1:25">
      <c r="A41" s="4">
        <v>78</v>
      </c>
      <c r="B41" s="1">
        <v>117.68</v>
      </c>
      <c r="C41" s="1">
        <v>114.38</v>
      </c>
      <c r="D41" s="1">
        <v>125.17</v>
      </c>
      <c r="E41" s="1">
        <v>126.52</v>
      </c>
      <c r="F41" s="1">
        <v>135.36000000000001</v>
      </c>
      <c r="G41" s="1">
        <v>138.24</v>
      </c>
      <c r="H41" s="1">
        <v>119.92</v>
      </c>
      <c r="I41" s="1">
        <v>116.07</v>
      </c>
      <c r="J41" s="1">
        <v>126.31</v>
      </c>
      <c r="K41" s="1">
        <v>127.41</v>
      </c>
      <c r="L41" s="1">
        <v>121.53</v>
      </c>
      <c r="M41" s="1">
        <v>133.25</v>
      </c>
      <c r="N41" s="1">
        <v>102.71</v>
      </c>
      <c r="O41" s="1">
        <v>109.94</v>
      </c>
      <c r="P41" s="1">
        <v>108.33</v>
      </c>
      <c r="Q41" s="1">
        <v>120.14</v>
      </c>
      <c r="R41" s="1">
        <v>121.7</v>
      </c>
      <c r="S41" s="1">
        <v>114.81</v>
      </c>
      <c r="T41" s="1">
        <v>112.73</v>
      </c>
      <c r="U41" s="1">
        <v>109.98</v>
      </c>
      <c r="V41" s="1">
        <v>109.48</v>
      </c>
      <c r="W41" s="1">
        <v>120.73</v>
      </c>
      <c r="X41" s="1">
        <v>122.5</v>
      </c>
      <c r="Y41" s="1">
        <v>119.33</v>
      </c>
    </row>
    <row r="42" spans="1:25">
      <c r="A42" s="4">
        <v>80</v>
      </c>
      <c r="B42" s="1">
        <v>115.61</v>
      </c>
      <c r="C42" s="1">
        <v>121.83</v>
      </c>
      <c r="D42" s="1">
        <v>123.35</v>
      </c>
      <c r="E42" s="1">
        <v>124.66</v>
      </c>
      <c r="F42" s="1">
        <v>137.99</v>
      </c>
      <c r="G42" s="1">
        <v>135.79</v>
      </c>
      <c r="H42" s="1">
        <v>122.38</v>
      </c>
      <c r="I42" s="1">
        <v>121.57</v>
      </c>
      <c r="J42" s="1">
        <v>125.13</v>
      </c>
      <c r="K42" s="1">
        <v>122.76</v>
      </c>
      <c r="L42" s="1">
        <v>126.27</v>
      </c>
      <c r="M42" s="1">
        <v>131.94</v>
      </c>
      <c r="N42" s="1">
        <v>103.26</v>
      </c>
      <c r="O42" s="1">
        <v>108.59</v>
      </c>
      <c r="P42" s="1">
        <v>105.75</v>
      </c>
      <c r="Q42" s="1">
        <v>116.58</v>
      </c>
      <c r="R42" s="1">
        <v>118.78</v>
      </c>
      <c r="S42" s="1">
        <v>121.49</v>
      </c>
      <c r="T42" s="1">
        <v>106.98</v>
      </c>
      <c r="U42" s="1">
        <v>109.9</v>
      </c>
      <c r="V42" s="1">
        <v>110.53</v>
      </c>
      <c r="W42" s="1">
        <v>120.35</v>
      </c>
      <c r="X42" s="1">
        <v>119.46</v>
      </c>
      <c r="Y42" s="1">
        <v>122.12</v>
      </c>
    </row>
    <row r="43" spans="1:25">
      <c r="A43" s="4">
        <v>82</v>
      </c>
      <c r="B43" s="1">
        <v>114.21</v>
      </c>
      <c r="C43" s="1">
        <v>121.62</v>
      </c>
      <c r="D43" s="1">
        <v>120.05</v>
      </c>
      <c r="E43" s="1">
        <v>123.14</v>
      </c>
      <c r="F43" s="1">
        <v>142.13</v>
      </c>
      <c r="G43" s="1">
        <v>138.91999999999999</v>
      </c>
      <c r="H43" s="1">
        <v>131.01</v>
      </c>
      <c r="I43" s="1">
        <v>121.36</v>
      </c>
      <c r="J43" s="1">
        <v>127.66</v>
      </c>
      <c r="K43" s="1">
        <v>128.72</v>
      </c>
      <c r="L43" s="1">
        <v>126.69</v>
      </c>
      <c r="M43" s="1">
        <v>136.72</v>
      </c>
      <c r="N43" s="1">
        <v>103.93</v>
      </c>
      <c r="O43" s="1">
        <v>105.8</v>
      </c>
      <c r="P43" s="1">
        <v>109.18</v>
      </c>
      <c r="Q43" s="1">
        <v>121.24</v>
      </c>
      <c r="R43" s="1">
        <v>124.7</v>
      </c>
      <c r="S43" s="1">
        <v>122.34</v>
      </c>
      <c r="T43" s="1">
        <v>109.98</v>
      </c>
      <c r="U43" s="1">
        <v>108.76</v>
      </c>
      <c r="V43" s="1">
        <v>114.85</v>
      </c>
      <c r="W43" s="1">
        <v>126.44</v>
      </c>
      <c r="X43" s="1">
        <v>122.97</v>
      </c>
      <c r="Y43" s="1">
        <v>121.15</v>
      </c>
    </row>
    <row r="44" spans="1:25">
      <c r="A44" s="4">
        <v>84</v>
      </c>
      <c r="B44" s="1">
        <v>121.74</v>
      </c>
      <c r="C44" s="1">
        <v>120.22</v>
      </c>
      <c r="D44" s="1">
        <v>126.18</v>
      </c>
      <c r="E44" s="1">
        <v>128.16999999999999</v>
      </c>
      <c r="F44" s="1">
        <v>137.69</v>
      </c>
      <c r="G44" s="1">
        <v>140.19</v>
      </c>
      <c r="H44" s="1">
        <v>130.75</v>
      </c>
      <c r="I44" s="1">
        <v>122.97</v>
      </c>
      <c r="J44" s="1">
        <v>128.85</v>
      </c>
      <c r="K44" s="1">
        <v>131.09</v>
      </c>
      <c r="L44" s="1">
        <v>126.9</v>
      </c>
      <c r="M44" s="1">
        <v>137.94</v>
      </c>
      <c r="N44" s="1">
        <v>107.23</v>
      </c>
      <c r="O44" s="1">
        <v>105.96</v>
      </c>
      <c r="P44" s="1">
        <v>110.49</v>
      </c>
      <c r="Q44" s="1">
        <v>125.13</v>
      </c>
      <c r="R44" s="1">
        <v>127.03</v>
      </c>
      <c r="S44" s="1">
        <v>126.65</v>
      </c>
      <c r="T44" s="1">
        <v>115.36</v>
      </c>
      <c r="U44" s="1">
        <v>112.73</v>
      </c>
      <c r="V44" s="1">
        <v>115.95</v>
      </c>
      <c r="W44" s="1">
        <v>126.95</v>
      </c>
      <c r="X44" s="1">
        <v>120.56</v>
      </c>
      <c r="Y44" s="1">
        <v>125.89</v>
      </c>
    </row>
  </sheetData>
  <mergeCells count="4">
    <mergeCell ref="B1:G1"/>
    <mergeCell ref="H1:M1"/>
    <mergeCell ref="N1:S1"/>
    <mergeCell ref="T1:Y1"/>
  </mergeCells>
  <phoneticPr fontId="2" type="noConversion"/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91A1-75DD-4306-8E48-5C3CB7754BB7}">
  <dimension ref="A1:K17"/>
  <sheetViews>
    <sheetView workbookViewId="0">
      <selection activeCell="Q25" sqref="A1:XFD1048576"/>
    </sheetView>
  </sheetViews>
  <sheetFormatPr defaultRowHeight="14"/>
  <sheetData>
    <row r="1" spans="1:11">
      <c r="A1" s="14" t="s">
        <v>322</v>
      </c>
      <c r="B1" s="13"/>
      <c r="C1" s="13"/>
      <c r="D1" s="13"/>
    </row>
    <row r="2" spans="1:11">
      <c r="A2" s="2" t="s">
        <v>0</v>
      </c>
      <c r="B2" s="2" t="s">
        <v>1</v>
      </c>
      <c r="C2" s="2" t="s">
        <v>207</v>
      </c>
      <c r="D2" s="2" t="s">
        <v>208</v>
      </c>
    </row>
    <row r="3" spans="1:11">
      <c r="A3" s="1">
        <v>11</v>
      </c>
      <c r="B3" s="1">
        <v>10</v>
      </c>
      <c r="C3" s="1">
        <v>5</v>
      </c>
      <c r="D3" s="1">
        <v>3</v>
      </c>
    </row>
    <row r="4" spans="1:11">
      <c r="A4" s="1">
        <v>9</v>
      </c>
      <c r="B4" s="1">
        <v>7</v>
      </c>
      <c r="C4" s="1">
        <v>4</v>
      </c>
      <c r="D4" s="1">
        <v>2</v>
      </c>
    </row>
    <row r="5" spans="1:11">
      <c r="A5" s="1">
        <v>5</v>
      </c>
      <c r="B5" s="1">
        <v>7</v>
      </c>
      <c r="C5" s="1">
        <v>3</v>
      </c>
      <c r="D5" s="1">
        <v>1</v>
      </c>
    </row>
    <row r="6" spans="1:11">
      <c r="A6" s="1">
        <v>5</v>
      </c>
      <c r="B6" s="1">
        <v>4</v>
      </c>
      <c r="C6" s="1">
        <v>3</v>
      </c>
      <c r="D6" s="1">
        <v>1</v>
      </c>
    </row>
    <row r="7" spans="1:11">
      <c r="A7" s="1">
        <v>4</v>
      </c>
      <c r="B7" s="1">
        <v>4</v>
      </c>
      <c r="C7" s="1">
        <v>3</v>
      </c>
      <c r="D7" s="1">
        <v>1</v>
      </c>
    </row>
    <row r="8" spans="1:11">
      <c r="A8" s="1">
        <v>4</v>
      </c>
      <c r="B8" s="1">
        <v>3</v>
      </c>
      <c r="C8" s="1">
        <v>2</v>
      </c>
      <c r="D8" s="1">
        <v>1</v>
      </c>
    </row>
    <row r="10" spans="1:11">
      <c r="A10" s="37" t="s">
        <v>287</v>
      </c>
      <c r="B10" s="37"/>
      <c r="C10" s="37"/>
      <c r="D10" s="37"/>
      <c r="E10" s="37"/>
      <c r="F10" s="7"/>
      <c r="G10" s="37" t="s">
        <v>288</v>
      </c>
      <c r="H10" s="37"/>
      <c r="I10" s="37"/>
      <c r="J10" s="37"/>
      <c r="K10" s="37"/>
    </row>
    <row r="11" spans="1:11">
      <c r="A11" s="2" t="s">
        <v>0</v>
      </c>
      <c r="B11" s="2" t="s">
        <v>1</v>
      </c>
      <c r="C11" s="2" t="s">
        <v>207</v>
      </c>
      <c r="D11" s="2" t="s">
        <v>208</v>
      </c>
      <c r="H11" s="2" t="s">
        <v>0</v>
      </c>
      <c r="I11" s="2" t="s">
        <v>1</v>
      </c>
      <c r="J11" s="2" t="s">
        <v>207</v>
      </c>
      <c r="K11" s="2" t="s">
        <v>208</v>
      </c>
    </row>
    <row r="12" spans="1:11">
      <c r="A12" s="1">
        <v>8.15</v>
      </c>
      <c r="B12" s="1">
        <v>16.399999999999999</v>
      </c>
      <c r="C12" s="1">
        <v>15</v>
      </c>
      <c r="D12" s="1">
        <v>23</v>
      </c>
      <c r="H12" s="1">
        <v>11</v>
      </c>
      <c r="I12" s="1">
        <v>30.2</v>
      </c>
      <c r="J12" s="1">
        <v>26.2</v>
      </c>
      <c r="K12" s="1">
        <v>25.5</v>
      </c>
    </row>
    <row r="13" spans="1:11">
      <c r="A13" s="1">
        <v>8.06</v>
      </c>
      <c r="B13" s="1">
        <v>10.8</v>
      </c>
      <c r="C13" s="1">
        <v>15.4</v>
      </c>
      <c r="D13" s="1">
        <v>26.1</v>
      </c>
      <c r="H13" s="1">
        <v>7.7</v>
      </c>
      <c r="I13" s="1">
        <v>23.8</v>
      </c>
      <c r="J13" s="1">
        <v>26.7</v>
      </c>
      <c r="K13" s="1">
        <v>35.299999999999997</v>
      </c>
    </row>
    <row r="14" spans="1:11">
      <c r="A14" s="1">
        <v>9.26</v>
      </c>
      <c r="B14" s="1">
        <v>6.37</v>
      </c>
      <c r="C14" s="1">
        <v>18.100000000000001</v>
      </c>
      <c r="D14" s="1">
        <v>21.4</v>
      </c>
      <c r="H14" s="1">
        <v>11.5</v>
      </c>
      <c r="I14" s="1">
        <v>7.85</v>
      </c>
      <c r="J14" s="1">
        <v>26.9</v>
      </c>
      <c r="K14" s="1">
        <v>32.1</v>
      </c>
    </row>
    <row r="15" spans="1:11">
      <c r="A15" s="1">
        <v>9.0299999999999994</v>
      </c>
      <c r="B15" s="1">
        <v>6.81</v>
      </c>
      <c r="C15" s="1">
        <v>20.9</v>
      </c>
      <c r="D15" s="1">
        <v>29.3</v>
      </c>
      <c r="H15" s="1">
        <v>14.1</v>
      </c>
      <c r="I15" s="1">
        <v>10.6</v>
      </c>
      <c r="J15" s="1">
        <v>23.8</v>
      </c>
      <c r="K15" s="1">
        <v>37.5</v>
      </c>
    </row>
    <row r="16" spans="1:11">
      <c r="A16" s="1">
        <v>6.72</v>
      </c>
      <c r="B16" s="1">
        <v>8.66</v>
      </c>
      <c r="C16" s="1">
        <v>8.26</v>
      </c>
      <c r="D16" s="1">
        <v>22</v>
      </c>
      <c r="H16" s="1">
        <v>10.9</v>
      </c>
      <c r="I16" s="1">
        <v>15.9</v>
      </c>
      <c r="J16" s="1">
        <v>18.2</v>
      </c>
      <c r="K16" s="1">
        <v>28.2</v>
      </c>
    </row>
    <row r="17" spans="1:11">
      <c r="A17" s="1">
        <v>7.83</v>
      </c>
      <c r="B17" s="1">
        <v>12.5</v>
      </c>
      <c r="C17" s="1">
        <v>20.3</v>
      </c>
      <c r="D17" s="1">
        <v>22</v>
      </c>
      <c r="H17" s="1">
        <v>15.4</v>
      </c>
      <c r="I17" s="1">
        <v>15.6</v>
      </c>
      <c r="J17" s="1">
        <v>25.3</v>
      </c>
      <c r="K17" s="1">
        <v>28.5</v>
      </c>
    </row>
  </sheetData>
  <mergeCells count="2">
    <mergeCell ref="A10:E10"/>
    <mergeCell ref="G10:K10"/>
  </mergeCells>
  <phoneticPr fontId="2" type="noConversion"/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B81C-CA5A-4450-8C6C-22D80752EDC1}">
  <dimension ref="A1:J19"/>
  <sheetViews>
    <sheetView workbookViewId="0">
      <selection activeCell="D25" sqref="A1:XFD1048576"/>
    </sheetView>
  </sheetViews>
  <sheetFormatPr defaultColWidth="11.75" defaultRowHeight="12.5"/>
  <cols>
    <col min="1" max="16384" width="11.75" style="12"/>
  </cols>
  <sheetData>
    <row r="1" spans="1:10" ht="13">
      <c r="A1" s="42" t="s">
        <v>315</v>
      </c>
      <c r="B1" s="42"/>
      <c r="C1" s="42"/>
      <c r="D1" s="42"/>
      <c r="E1" s="42"/>
      <c r="F1" s="42"/>
      <c r="G1" s="42"/>
      <c r="H1" s="42"/>
      <c r="I1" s="42"/>
      <c r="J1" s="42"/>
    </row>
    <row r="2" spans="1:10">
      <c r="A2" s="2" t="s">
        <v>316</v>
      </c>
      <c r="B2" s="28" t="s">
        <v>0</v>
      </c>
      <c r="C2" s="28"/>
      <c r="D2" s="28"/>
      <c r="E2" s="28" t="s">
        <v>317</v>
      </c>
      <c r="F2" s="28"/>
      <c r="G2" s="28"/>
      <c r="H2" s="28" t="s">
        <v>318</v>
      </c>
      <c r="I2" s="28"/>
      <c r="J2" s="28"/>
    </row>
    <row r="3" spans="1:10">
      <c r="A3" s="4">
        <v>24</v>
      </c>
      <c r="B3" s="1">
        <v>1.0001</v>
      </c>
      <c r="C3" s="1">
        <v>2.3666999999999998</v>
      </c>
      <c r="D3" s="1">
        <v>0.42249999999999999</v>
      </c>
      <c r="E3" s="1">
        <v>3.7444999999999999</v>
      </c>
      <c r="F3" s="1">
        <v>5.6360000000000001</v>
      </c>
      <c r="G3" s="1">
        <v>1.472</v>
      </c>
      <c r="H3" s="1">
        <v>22.691800000000001</v>
      </c>
      <c r="I3" s="1">
        <v>12.7097</v>
      </c>
      <c r="J3" s="1">
        <v>13.4709</v>
      </c>
    </row>
    <row r="4" spans="1:10">
      <c r="A4" s="4">
        <v>48</v>
      </c>
      <c r="B4" s="1">
        <v>0.93089999999999995</v>
      </c>
      <c r="C4" s="1">
        <v>0.85060000000000002</v>
      </c>
      <c r="D4" s="1">
        <v>0.89659999999999995</v>
      </c>
      <c r="E4" s="1">
        <v>3.5773999999999999</v>
      </c>
      <c r="F4" s="1">
        <v>4.5244999999999997</v>
      </c>
      <c r="G4" s="1">
        <v>7.8182999999999998</v>
      </c>
      <c r="H4" s="1">
        <v>7.0993000000000004</v>
      </c>
      <c r="I4" s="1">
        <v>4.1246</v>
      </c>
      <c r="J4" s="1">
        <v>4.4634999999999998</v>
      </c>
    </row>
    <row r="6" spans="1:10" ht="13">
      <c r="A6" s="42" t="s">
        <v>319</v>
      </c>
      <c r="B6" s="42"/>
      <c r="C6" s="42"/>
      <c r="D6" s="42"/>
      <c r="E6" s="42"/>
      <c r="F6" s="42"/>
      <c r="G6" s="42"/>
      <c r="H6" s="42"/>
      <c r="I6" s="42"/>
      <c r="J6" s="42"/>
    </row>
    <row r="7" spans="1:10">
      <c r="A7" s="2" t="s">
        <v>316</v>
      </c>
      <c r="B7" s="28" t="s">
        <v>0</v>
      </c>
      <c r="C7" s="28"/>
      <c r="D7" s="28"/>
      <c r="E7" s="28" t="s">
        <v>317</v>
      </c>
      <c r="F7" s="28"/>
      <c r="G7" s="28"/>
      <c r="H7" s="28" t="s">
        <v>318</v>
      </c>
      <c r="I7" s="28"/>
      <c r="J7" s="28"/>
    </row>
    <row r="8" spans="1:10">
      <c r="A8" s="4">
        <v>24</v>
      </c>
      <c r="B8" s="1">
        <v>0.95850000000000002</v>
      </c>
      <c r="C8" s="1">
        <v>1.1516999999999999</v>
      </c>
      <c r="D8" s="1">
        <v>0.90590000000000004</v>
      </c>
      <c r="E8" s="1">
        <v>1.5919000000000001</v>
      </c>
      <c r="F8" s="1">
        <v>1.7825</v>
      </c>
      <c r="G8" s="1">
        <v>1.2428999999999999</v>
      </c>
      <c r="H8" s="1">
        <v>26.861899999999999</v>
      </c>
      <c r="I8" s="1">
        <v>28.531300000000002</v>
      </c>
      <c r="J8" s="1">
        <v>25.4285</v>
      </c>
    </row>
    <row r="9" spans="1:10">
      <c r="A9" s="4">
        <v>48</v>
      </c>
      <c r="B9" s="1">
        <v>1.4109</v>
      </c>
      <c r="C9" s="1">
        <v>1.6980999999999999</v>
      </c>
      <c r="D9" s="1">
        <v>1.4237</v>
      </c>
      <c r="E9" s="1">
        <v>6.5693000000000001</v>
      </c>
      <c r="F9" s="1">
        <v>5.6271000000000004</v>
      </c>
      <c r="G9" s="1">
        <v>5.5773000000000001</v>
      </c>
      <c r="H9" s="1">
        <v>21.545200000000001</v>
      </c>
      <c r="I9" s="1">
        <v>21.1693</v>
      </c>
      <c r="J9" s="1">
        <v>16.6799</v>
      </c>
    </row>
    <row r="11" spans="1:10" ht="13">
      <c r="A11" s="42" t="s">
        <v>320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>
      <c r="A12" s="2" t="s">
        <v>316</v>
      </c>
      <c r="B12" s="28" t="s">
        <v>0</v>
      </c>
      <c r="C12" s="28"/>
      <c r="D12" s="28"/>
      <c r="E12" s="28" t="s">
        <v>317</v>
      </c>
      <c r="F12" s="28"/>
      <c r="G12" s="28"/>
      <c r="H12" s="28" t="s">
        <v>318</v>
      </c>
      <c r="I12" s="28"/>
      <c r="J12" s="28"/>
    </row>
    <row r="13" spans="1:10">
      <c r="A13" s="4">
        <v>24</v>
      </c>
      <c r="B13" s="1">
        <v>1.1629</v>
      </c>
      <c r="C13" s="1">
        <v>1.0099</v>
      </c>
      <c r="D13" s="1">
        <v>0.85150000000000003</v>
      </c>
      <c r="E13" s="1">
        <v>2.5615999999999999</v>
      </c>
      <c r="F13" s="1">
        <v>2.1753999999999998</v>
      </c>
      <c r="G13" s="1">
        <v>2.4765999999999999</v>
      </c>
      <c r="H13" s="1">
        <v>26.220199999999998</v>
      </c>
      <c r="I13" s="1">
        <v>19.987300000000001</v>
      </c>
      <c r="J13" s="1">
        <v>23.078499999999998</v>
      </c>
    </row>
    <row r="14" spans="1:10">
      <c r="A14" s="4">
        <v>48</v>
      </c>
      <c r="B14" s="1">
        <v>3.6884000000000001</v>
      </c>
      <c r="C14" s="1">
        <v>3.468</v>
      </c>
      <c r="D14" s="1">
        <v>3.4527999999999999</v>
      </c>
      <c r="E14" s="1">
        <v>22.3718</v>
      </c>
      <c r="F14" s="1">
        <v>19.694099999999999</v>
      </c>
      <c r="G14" s="1">
        <v>28.274999999999999</v>
      </c>
      <c r="H14" s="1">
        <v>43.921100000000003</v>
      </c>
      <c r="I14" s="1">
        <v>42.388500000000001</v>
      </c>
      <c r="J14" s="1">
        <v>44.712200000000003</v>
      </c>
    </row>
    <row r="16" spans="1:10" ht="13">
      <c r="A16" s="42" t="s">
        <v>321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>
      <c r="A17" s="2" t="s">
        <v>316</v>
      </c>
      <c r="B17" s="28" t="s">
        <v>0</v>
      </c>
      <c r="C17" s="28"/>
      <c r="D17" s="28"/>
      <c r="E17" s="28" t="s">
        <v>317</v>
      </c>
      <c r="F17" s="28"/>
      <c r="G17" s="28"/>
      <c r="H17" s="28" t="s">
        <v>318</v>
      </c>
      <c r="I17" s="28"/>
      <c r="J17" s="28"/>
    </row>
    <row r="18" spans="1:10">
      <c r="A18" s="4">
        <v>24</v>
      </c>
      <c r="B18" s="1">
        <v>0.98380000000000001</v>
      </c>
      <c r="C18" s="1">
        <v>1.1234</v>
      </c>
      <c r="D18" s="1">
        <v>0.90490000000000004</v>
      </c>
      <c r="E18" s="1">
        <v>1.5596000000000001</v>
      </c>
      <c r="F18" s="1">
        <v>1.5172000000000001</v>
      </c>
      <c r="G18" s="1">
        <v>1.4367000000000001</v>
      </c>
      <c r="H18" s="1">
        <v>29.974900000000002</v>
      </c>
      <c r="I18" s="1">
        <v>30.38</v>
      </c>
      <c r="J18" s="1">
        <v>29.5884</v>
      </c>
    </row>
    <row r="19" spans="1:10">
      <c r="A19" s="4">
        <v>48</v>
      </c>
      <c r="B19" s="1">
        <v>1.2608999999999999</v>
      </c>
      <c r="C19" s="1">
        <v>1.6990000000000001</v>
      </c>
      <c r="D19" s="1">
        <v>1.6456</v>
      </c>
      <c r="E19" s="1">
        <v>7.0903</v>
      </c>
      <c r="F19" s="1">
        <v>7.1414999999999997</v>
      </c>
      <c r="G19" s="1">
        <v>6.4866999999999999</v>
      </c>
      <c r="H19" s="1">
        <v>27.803000000000001</v>
      </c>
      <c r="I19" s="1">
        <v>29.674700000000001</v>
      </c>
      <c r="J19" s="1">
        <v>29.478899999999999</v>
      </c>
    </row>
  </sheetData>
  <mergeCells count="16">
    <mergeCell ref="B17:D17"/>
    <mergeCell ref="E17:G17"/>
    <mergeCell ref="H17:J17"/>
    <mergeCell ref="A1:J1"/>
    <mergeCell ref="B2:D2"/>
    <mergeCell ref="E2:G2"/>
    <mergeCell ref="H2:J2"/>
    <mergeCell ref="A6:J6"/>
    <mergeCell ref="B7:D7"/>
    <mergeCell ref="E7:G7"/>
    <mergeCell ref="H7:J7"/>
    <mergeCell ref="A11:J11"/>
    <mergeCell ref="B12:D12"/>
    <mergeCell ref="E12:G12"/>
    <mergeCell ref="H12:J12"/>
    <mergeCell ref="A16:J16"/>
  </mergeCells>
  <phoneticPr fontId="2" type="noConversion"/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1205-706F-4842-B68D-5AB9D69BC48C}">
  <dimension ref="A1:Y9"/>
  <sheetViews>
    <sheetView workbookViewId="0">
      <selection activeCell="N28" sqref="A1:XFD1048576"/>
    </sheetView>
  </sheetViews>
  <sheetFormatPr defaultRowHeight="14"/>
  <sheetData>
    <row r="1" spans="1:25">
      <c r="A1" s="2" t="s">
        <v>181</v>
      </c>
      <c r="B1" s="28" t="s">
        <v>0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317</v>
      </c>
      <c r="O1" s="28"/>
      <c r="P1" s="28"/>
      <c r="Q1" s="28"/>
      <c r="R1" s="28"/>
      <c r="S1" s="28"/>
      <c r="T1" s="28" t="s">
        <v>318</v>
      </c>
      <c r="U1" s="28"/>
      <c r="V1" s="28"/>
      <c r="W1" s="28"/>
      <c r="X1" s="28"/>
      <c r="Y1" s="28"/>
    </row>
    <row r="2" spans="1:25">
      <c r="A2" s="1">
        <v>10</v>
      </c>
      <c r="B2" s="1">
        <v>131.376</v>
      </c>
      <c r="C2" s="1">
        <v>104.468</v>
      </c>
      <c r="D2" s="1">
        <v>170.04</v>
      </c>
      <c r="E2" s="1">
        <v>160.34700000000001</v>
      </c>
      <c r="F2" s="1">
        <v>140.76</v>
      </c>
      <c r="G2" s="1">
        <v>173.01900000000001</v>
      </c>
      <c r="H2" s="1">
        <v>135.66</v>
      </c>
      <c r="I2" s="1">
        <v>147.90600000000001</v>
      </c>
      <c r="J2" s="1">
        <v>136.61199999999999</v>
      </c>
      <c r="K2" s="1">
        <v>117.66</v>
      </c>
      <c r="L2" s="1">
        <v>141.88200000000001</v>
      </c>
      <c r="M2" s="1">
        <v>203.32</v>
      </c>
      <c r="N2" s="1">
        <v>152.88</v>
      </c>
      <c r="O2" s="1">
        <v>141.77799999999999</v>
      </c>
      <c r="P2" s="1">
        <v>154.833</v>
      </c>
      <c r="Q2" s="1">
        <v>154.81200000000001</v>
      </c>
      <c r="R2" s="1">
        <v>114.36750000000001</v>
      </c>
      <c r="S2" s="1">
        <v>162</v>
      </c>
      <c r="T2" s="1">
        <v>161.64250000000001</v>
      </c>
      <c r="U2" s="1">
        <v>120.18300000000001</v>
      </c>
      <c r="V2" s="1">
        <v>143.89949999999999</v>
      </c>
      <c r="W2" s="1">
        <v>172.08600000000001</v>
      </c>
      <c r="X2" s="1">
        <v>144.078</v>
      </c>
      <c r="Y2" s="1">
        <v>136.80000000000001</v>
      </c>
    </row>
    <row r="3" spans="1:25">
      <c r="A3" s="1">
        <v>12</v>
      </c>
      <c r="B3" s="1">
        <v>184.04</v>
      </c>
      <c r="C3" s="1">
        <v>194.25</v>
      </c>
      <c r="D3" s="1">
        <v>248.24799999999999</v>
      </c>
      <c r="E3" s="1">
        <v>271.91849999999999</v>
      </c>
      <c r="F3" s="1">
        <v>194.46299999999999</v>
      </c>
      <c r="G3" s="1">
        <v>247.8175</v>
      </c>
      <c r="H3" s="1">
        <v>206.18899999999999</v>
      </c>
      <c r="I3" s="1">
        <v>209.328</v>
      </c>
      <c r="J3" s="1">
        <v>170.28</v>
      </c>
      <c r="K3" s="1">
        <v>175.77</v>
      </c>
      <c r="L3" s="1">
        <v>267.904</v>
      </c>
      <c r="M3" s="1">
        <v>242</v>
      </c>
      <c r="N3" s="1">
        <v>191.43600000000001</v>
      </c>
      <c r="O3" s="1">
        <v>202.72499999999999</v>
      </c>
      <c r="P3" s="1">
        <v>202.44399999999999</v>
      </c>
      <c r="Q3" s="1">
        <v>197.37</v>
      </c>
      <c r="R3" s="1">
        <v>205.8</v>
      </c>
      <c r="S3" s="1">
        <v>216.45750000000001</v>
      </c>
      <c r="T3" s="1">
        <v>191.66399999999999</v>
      </c>
      <c r="U3" s="1">
        <v>163.61099999999999</v>
      </c>
      <c r="V3" s="1">
        <v>194.36</v>
      </c>
      <c r="W3" s="1">
        <v>208.8</v>
      </c>
      <c r="X3" s="1">
        <v>173.745</v>
      </c>
      <c r="Y3" s="1">
        <v>158.86000000000001</v>
      </c>
    </row>
    <row r="4" spans="1:25">
      <c r="A4" s="1">
        <v>14</v>
      </c>
      <c r="B4" s="1">
        <v>266</v>
      </c>
      <c r="C4" s="1">
        <v>240.464</v>
      </c>
      <c r="D4" s="1">
        <v>385.62799999999999</v>
      </c>
      <c r="E4" s="1">
        <v>303.99599999999998</v>
      </c>
      <c r="F4" s="1">
        <v>240.65600000000001</v>
      </c>
      <c r="G4" s="1">
        <v>271.524</v>
      </c>
      <c r="H4" s="1">
        <v>256.41399999999999</v>
      </c>
      <c r="I4" s="1">
        <v>218.655</v>
      </c>
      <c r="J4" s="1">
        <v>228.55199999999999</v>
      </c>
      <c r="K4" s="1">
        <v>252.72</v>
      </c>
      <c r="L4" s="1">
        <v>311.92200000000003</v>
      </c>
      <c r="M4" s="1">
        <v>339.36</v>
      </c>
      <c r="N4" s="1">
        <v>221.44399999999999</v>
      </c>
      <c r="O4" s="1">
        <v>204.75</v>
      </c>
      <c r="P4" s="1">
        <v>199.34100000000001</v>
      </c>
      <c r="Q4" s="1">
        <v>218.10900000000001</v>
      </c>
      <c r="R4" s="1">
        <v>142.89750000000001</v>
      </c>
      <c r="S4" s="1">
        <v>192.465</v>
      </c>
      <c r="T4" s="1">
        <v>192.29599999999999</v>
      </c>
      <c r="U4" s="1">
        <v>169.2225</v>
      </c>
      <c r="V4" s="1">
        <v>227.17099999999999</v>
      </c>
      <c r="W4" s="1">
        <v>232.98599999999999</v>
      </c>
      <c r="X4" s="1">
        <v>189.81</v>
      </c>
      <c r="Y4" s="1">
        <v>182.07</v>
      </c>
    </row>
    <row r="5" spans="1:25">
      <c r="A5" s="1">
        <v>16</v>
      </c>
      <c r="B5" s="1">
        <v>313.5</v>
      </c>
      <c r="C5" s="1">
        <v>347.51</v>
      </c>
      <c r="D5" s="1">
        <v>440.63249999999999</v>
      </c>
      <c r="E5" s="1">
        <v>398.87099999999998</v>
      </c>
      <c r="F5" s="1">
        <v>311.47199999999998</v>
      </c>
      <c r="G5" s="1">
        <v>401.55500000000001</v>
      </c>
      <c r="H5" s="1">
        <v>376.2</v>
      </c>
      <c r="I5" s="1">
        <v>219.3</v>
      </c>
      <c r="J5" s="1">
        <v>249.04249999999999</v>
      </c>
      <c r="K5" s="1">
        <v>331.14400000000001</v>
      </c>
      <c r="L5" s="1">
        <v>331.26600000000002</v>
      </c>
      <c r="M5" s="1">
        <v>425.9325</v>
      </c>
      <c r="N5" s="1">
        <v>211.21799999999999</v>
      </c>
      <c r="O5" s="1">
        <v>268.18</v>
      </c>
      <c r="P5" s="1">
        <v>229.5</v>
      </c>
      <c r="Q5" s="1">
        <v>186.714</v>
      </c>
      <c r="R5" s="1">
        <v>214.03200000000001</v>
      </c>
      <c r="S5" s="1">
        <v>275.80799999999999</v>
      </c>
      <c r="T5" s="1">
        <v>229.15199999999999</v>
      </c>
      <c r="U5" s="1">
        <v>210.375</v>
      </c>
      <c r="V5" s="1">
        <v>249.11600000000001</v>
      </c>
      <c r="W5" s="1">
        <v>272.16000000000003</v>
      </c>
      <c r="X5" s="1">
        <v>157.24799999999999</v>
      </c>
      <c r="Y5" s="1">
        <v>167.73750000000001</v>
      </c>
    </row>
    <row r="6" spans="1:25">
      <c r="A6" s="1">
        <v>18</v>
      </c>
      <c r="B6" s="1">
        <v>295.74</v>
      </c>
      <c r="C6" s="1">
        <v>399.36</v>
      </c>
      <c r="D6" s="1">
        <v>613.548</v>
      </c>
      <c r="E6" s="1">
        <v>450.68400000000003</v>
      </c>
      <c r="F6" s="1">
        <v>328.27600000000001</v>
      </c>
      <c r="G6" s="1">
        <v>448.137</v>
      </c>
      <c r="H6" s="1">
        <v>502.27199999999999</v>
      </c>
      <c r="I6" s="1">
        <v>265.43</v>
      </c>
      <c r="J6" s="1">
        <v>257.55</v>
      </c>
      <c r="K6" s="1">
        <v>409.8895</v>
      </c>
      <c r="L6" s="1">
        <v>383.00450000000001</v>
      </c>
      <c r="M6" s="1">
        <v>446.71</v>
      </c>
      <c r="N6" s="1">
        <v>254.5325</v>
      </c>
      <c r="O6" s="1">
        <v>366</v>
      </c>
      <c r="P6" s="1">
        <v>277.69499999999999</v>
      </c>
      <c r="Q6" s="1">
        <v>210.04300000000001</v>
      </c>
      <c r="R6" s="1">
        <v>237.01599999999999</v>
      </c>
      <c r="S6" s="1">
        <v>286.11</v>
      </c>
      <c r="T6" s="1">
        <v>250.19399999999999</v>
      </c>
      <c r="U6" s="1">
        <v>222.3</v>
      </c>
      <c r="V6" s="1">
        <v>278.89800000000002</v>
      </c>
      <c r="W6" s="1">
        <v>289.971</v>
      </c>
      <c r="X6" s="1">
        <v>170.9325</v>
      </c>
      <c r="Y6" s="1">
        <v>218</v>
      </c>
    </row>
    <row r="7" spans="1:25">
      <c r="A7" s="1">
        <v>20</v>
      </c>
      <c r="B7" s="1">
        <v>372.30200000000002</v>
      </c>
      <c r="C7" s="1">
        <v>449.85599999999999</v>
      </c>
      <c r="D7" s="1">
        <v>881.76</v>
      </c>
      <c r="E7" s="1">
        <v>578.60799999999995</v>
      </c>
      <c r="F7" s="1">
        <v>431.20800000000003</v>
      </c>
      <c r="G7" s="1">
        <v>620.73</v>
      </c>
      <c r="H7" s="1">
        <v>630.54</v>
      </c>
      <c r="I7" s="1">
        <v>257.79599999999999</v>
      </c>
      <c r="J7" s="1">
        <v>256.16250000000002</v>
      </c>
      <c r="K7" s="1">
        <v>451.60500000000002</v>
      </c>
      <c r="L7" s="1">
        <v>520.452</v>
      </c>
      <c r="M7" s="1">
        <v>451.05500000000001</v>
      </c>
      <c r="N7" s="1">
        <v>267.12</v>
      </c>
      <c r="O7" s="1">
        <v>458.92</v>
      </c>
      <c r="P7" s="1">
        <v>314.92500000000001</v>
      </c>
      <c r="Q7" s="1">
        <v>255.75</v>
      </c>
      <c r="R7" s="1">
        <v>259.56</v>
      </c>
      <c r="S7" s="1">
        <v>321.96300000000002</v>
      </c>
      <c r="T7" s="1">
        <v>274.48200000000003</v>
      </c>
      <c r="U7" s="1">
        <v>194.11</v>
      </c>
      <c r="V7" s="1">
        <v>345</v>
      </c>
      <c r="W7" s="1">
        <v>348.28500000000003</v>
      </c>
      <c r="X7" s="1">
        <v>176.364</v>
      </c>
      <c r="Y7" s="1">
        <v>206.06399999999999</v>
      </c>
    </row>
    <row r="8" spans="1:25">
      <c r="A8" s="1">
        <v>22</v>
      </c>
      <c r="B8" s="1">
        <v>446.65949999999998</v>
      </c>
      <c r="C8" s="1">
        <v>490.05</v>
      </c>
      <c r="D8" s="1">
        <v>911.00099999999998</v>
      </c>
      <c r="E8" s="1">
        <v>877.96799999999996</v>
      </c>
      <c r="F8" s="1">
        <v>529.23</v>
      </c>
      <c r="G8" s="1">
        <v>629.51</v>
      </c>
      <c r="H8" s="1">
        <v>792</v>
      </c>
      <c r="I8" s="1">
        <v>575.36</v>
      </c>
      <c r="J8" s="1">
        <v>284.54399999999998</v>
      </c>
      <c r="K8" s="1">
        <v>599.50800000000004</v>
      </c>
      <c r="L8" s="1">
        <v>652.86</v>
      </c>
      <c r="M8" s="1">
        <v>411.07499999999999</v>
      </c>
      <c r="N8" s="1">
        <v>364.61700000000002</v>
      </c>
      <c r="O8" s="1">
        <v>515.81600000000003</v>
      </c>
      <c r="P8" s="1">
        <v>404.76799999999997</v>
      </c>
      <c r="Q8" s="1">
        <v>296.8</v>
      </c>
      <c r="R8" s="1">
        <v>372.113</v>
      </c>
      <c r="S8" s="1">
        <v>329.05599999999998</v>
      </c>
      <c r="T8" s="1">
        <v>366.52199999999999</v>
      </c>
      <c r="U8" s="1">
        <v>203.5215</v>
      </c>
      <c r="V8" s="1">
        <v>289.70800000000003</v>
      </c>
      <c r="W8" s="1">
        <v>339.404</v>
      </c>
      <c r="X8" s="1">
        <v>230.4</v>
      </c>
      <c r="Y8" s="1">
        <v>256.36799999999999</v>
      </c>
    </row>
    <row r="9" spans="1:25">
      <c r="A9" s="1">
        <v>24</v>
      </c>
      <c r="B9" s="1">
        <v>503.04</v>
      </c>
      <c r="C9" s="1">
        <v>883.87199999999996</v>
      </c>
      <c r="D9" s="1">
        <v>868.99199999999996</v>
      </c>
      <c r="E9" s="1">
        <v>879.98400000000004</v>
      </c>
      <c r="F9" s="1">
        <v>708.19</v>
      </c>
      <c r="G9" s="1">
        <v>696</v>
      </c>
      <c r="H9" s="1">
        <v>1008.78</v>
      </c>
      <c r="I9" s="1">
        <v>513.52850000000001</v>
      </c>
      <c r="J9" s="1">
        <v>335.33100000000002</v>
      </c>
      <c r="K9" s="1">
        <v>676.39949999999999</v>
      </c>
      <c r="L9" s="1">
        <v>764.30250000000001</v>
      </c>
      <c r="M9" s="1">
        <v>396.63</v>
      </c>
      <c r="N9" s="1">
        <v>369.2</v>
      </c>
      <c r="O9" s="1">
        <v>429.52</v>
      </c>
      <c r="P9" s="1">
        <v>331.58300000000003</v>
      </c>
      <c r="Q9" s="1">
        <v>292.30950000000001</v>
      </c>
      <c r="R9" s="1">
        <v>524.745</v>
      </c>
      <c r="S9" s="1">
        <v>325.20150000000001</v>
      </c>
      <c r="T9" s="1">
        <v>288.05200000000002</v>
      </c>
      <c r="U9" s="1">
        <v>258.3</v>
      </c>
      <c r="V9" s="1">
        <v>243.81</v>
      </c>
      <c r="W9" s="1">
        <v>374.32499999999999</v>
      </c>
      <c r="X9" s="1">
        <v>207.09</v>
      </c>
      <c r="Y9" s="1">
        <v>264.48</v>
      </c>
    </row>
  </sheetData>
  <mergeCells count="4">
    <mergeCell ref="B1:G1"/>
    <mergeCell ref="H1:M1"/>
    <mergeCell ref="N1:S1"/>
    <mergeCell ref="T1:Y1"/>
  </mergeCells>
  <phoneticPr fontId="2" type="noConversion"/>
  <conditionalFormatting sqref="A1">
    <cfRule type="duplicateValues" dxfId="0" priority="1"/>
  </conditionalFormatting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21B37-B7F1-4F49-B6E6-2DAD64782B9B}">
  <dimension ref="A1:E25"/>
  <sheetViews>
    <sheetView workbookViewId="0">
      <selection activeCell="P32" sqref="P32"/>
    </sheetView>
  </sheetViews>
  <sheetFormatPr defaultRowHeight="14"/>
  <sheetData>
    <row r="1" spans="1:5">
      <c r="A1" s="2" t="s">
        <v>181</v>
      </c>
      <c r="B1" s="2" t="s">
        <v>0</v>
      </c>
      <c r="C1" s="2" t="s">
        <v>1</v>
      </c>
      <c r="D1" s="2" t="s">
        <v>317</v>
      </c>
      <c r="E1" s="2" t="s">
        <v>318</v>
      </c>
    </row>
    <row r="2" spans="1:5">
      <c r="A2" s="1">
        <v>26</v>
      </c>
      <c r="B2" s="1">
        <v>1</v>
      </c>
      <c r="C2" s="1"/>
      <c r="D2" s="1"/>
      <c r="E2" s="1"/>
    </row>
    <row r="3" spans="1:5">
      <c r="A3" s="1">
        <v>27</v>
      </c>
      <c r="B3" s="1">
        <v>1</v>
      </c>
      <c r="C3" s="1"/>
      <c r="D3" s="1"/>
      <c r="E3" s="1"/>
    </row>
    <row r="4" spans="1:5">
      <c r="A4" s="1">
        <v>27</v>
      </c>
      <c r="B4" s="1">
        <v>1</v>
      </c>
      <c r="C4" s="1"/>
      <c r="D4" s="1"/>
      <c r="E4" s="1"/>
    </row>
    <row r="5" spans="1:5">
      <c r="A5" s="1">
        <v>28</v>
      </c>
      <c r="B5" s="1">
        <v>1</v>
      </c>
      <c r="C5" s="1"/>
      <c r="D5" s="1"/>
      <c r="E5" s="1"/>
    </row>
    <row r="6" spans="1:5">
      <c r="A6" s="1">
        <v>30</v>
      </c>
      <c r="B6" s="1">
        <v>1</v>
      </c>
      <c r="C6" s="1"/>
      <c r="D6" s="1"/>
      <c r="E6" s="1"/>
    </row>
    <row r="7" spans="1:5">
      <c r="A7" s="1">
        <v>31</v>
      </c>
      <c r="B7" s="1">
        <v>1</v>
      </c>
      <c r="C7" s="1"/>
      <c r="D7" s="1"/>
      <c r="E7" s="1"/>
    </row>
    <row r="8" spans="1:5">
      <c r="A8" s="1">
        <v>25</v>
      </c>
      <c r="B8" s="1"/>
      <c r="C8" s="1">
        <v>1</v>
      </c>
      <c r="D8" s="1"/>
      <c r="E8" s="1"/>
    </row>
    <row r="9" spans="1:5">
      <c r="A9" s="1">
        <v>27</v>
      </c>
      <c r="B9" s="1"/>
      <c r="C9" s="1">
        <v>1</v>
      </c>
      <c r="D9" s="1"/>
      <c r="E9" s="1"/>
    </row>
    <row r="10" spans="1:5">
      <c r="A10" s="1">
        <v>27</v>
      </c>
      <c r="B10" s="1"/>
      <c r="C10" s="1">
        <v>1</v>
      </c>
      <c r="D10" s="1"/>
      <c r="E10" s="1"/>
    </row>
    <row r="11" spans="1:5">
      <c r="A11" s="1">
        <v>28</v>
      </c>
      <c r="B11" s="1"/>
      <c r="C11" s="1">
        <v>1</v>
      </c>
      <c r="D11" s="1"/>
      <c r="E11" s="1"/>
    </row>
    <row r="12" spans="1:5">
      <c r="A12" s="1">
        <v>29</v>
      </c>
      <c r="B12" s="1"/>
      <c r="C12" s="1">
        <v>1</v>
      </c>
      <c r="D12" s="1"/>
      <c r="E12" s="1"/>
    </row>
    <row r="13" spans="1:5">
      <c r="A13" s="1">
        <v>34</v>
      </c>
      <c r="B13" s="1"/>
      <c r="C13" s="1">
        <v>1</v>
      </c>
      <c r="D13" s="1"/>
      <c r="E13" s="1"/>
    </row>
    <row r="14" spans="1:5">
      <c r="A14" s="1">
        <v>25</v>
      </c>
      <c r="B14" s="1"/>
      <c r="C14" s="1"/>
      <c r="D14" s="1">
        <v>1</v>
      </c>
      <c r="E14" s="1"/>
    </row>
    <row r="15" spans="1:5">
      <c r="A15" s="1">
        <v>28</v>
      </c>
      <c r="B15" s="1"/>
      <c r="C15" s="1"/>
      <c r="D15" s="1">
        <v>1</v>
      </c>
      <c r="E15" s="1"/>
    </row>
    <row r="16" spans="1:5">
      <c r="A16" s="1">
        <v>32</v>
      </c>
      <c r="B16" s="1"/>
      <c r="C16" s="1"/>
      <c r="D16" s="1">
        <v>1</v>
      </c>
      <c r="E16" s="1"/>
    </row>
    <row r="17" spans="1:5">
      <c r="A17" s="1">
        <v>34</v>
      </c>
      <c r="B17" s="1"/>
      <c r="C17" s="1"/>
      <c r="D17" s="1">
        <v>1</v>
      </c>
      <c r="E17" s="1"/>
    </row>
    <row r="18" spans="1:5">
      <c r="A18" s="1">
        <v>36</v>
      </c>
      <c r="B18" s="1"/>
      <c r="C18" s="1"/>
      <c r="D18" s="1">
        <v>1</v>
      </c>
      <c r="E18" s="1"/>
    </row>
    <row r="19" spans="1:5">
      <c r="A19" s="1">
        <v>39</v>
      </c>
      <c r="B19" s="1"/>
      <c r="C19" s="1"/>
      <c r="D19" s="1">
        <v>1</v>
      </c>
      <c r="E19" s="1"/>
    </row>
    <row r="20" spans="1:5">
      <c r="A20" s="1">
        <v>29</v>
      </c>
      <c r="B20" s="1"/>
      <c r="C20" s="1"/>
      <c r="D20" s="1"/>
      <c r="E20" s="1">
        <v>1</v>
      </c>
    </row>
    <row r="21" spans="1:5">
      <c r="A21" s="1">
        <v>37</v>
      </c>
      <c r="B21" s="1"/>
      <c r="C21" s="1"/>
      <c r="D21" s="1"/>
      <c r="E21" s="1">
        <v>1</v>
      </c>
    </row>
    <row r="22" spans="1:5">
      <c r="A22" s="1">
        <v>40</v>
      </c>
      <c r="B22" s="1"/>
      <c r="C22" s="1"/>
      <c r="D22" s="1"/>
      <c r="E22" s="1">
        <v>1</v>
      </c>
    </row>
    <row r="23" spans="1:5">
      <c r="A23" s="1">
        <v>42</v>
      </c>
      <c r="B23" s="1"/>
      <c r="C23" s="1"/>
      <c r="D23" s="1"/>
      <c r="E23" s="1">
        <v>1</v>
      </c>
    </row>
    <row r="24" spans="1:5">
      <c r="A24" s="1">
        <v>43</v>
      </c>
      <c r="B24" s="1"/>
      <c r="C24" s="1"/>
      <c r="D24" s="1"/>
      <c r="E24" s="1">
        <v>1</v>
      </c>
    </row>
    <row r="25" spans="1:5">
      <c r="A25" s="1">
        <v>44</v>
      </c>
      <c r="B25" s="1"/>
      <c r="C25" s="1"/>
      <c r="D25" s="1"/>
      <c r="E25" s="1">
        <v>1</v>
      </c>
    </row>
  </sheetData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8F73F-1D67-45BF-8A00-D83B1B5232D5}">
  <dimension ref="A1:M23"/>
  <sheetViews>
    <sheetView workbookViewId="0">
      <selection activeCell="O28" sqref="A1:XFD1048576"/>
    </sheetView>
  </sheetViews>
  <sheetFormatPr defaultRowHeight="14"/>
  <sheetData>
    <row r="1" spans="1:13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2"/>
      <c r="B2" s="28" t="s">
        <v>0</v>
      </c>
      <c r="C2" s="28"/>
      <c r="D2" s="28"/>
      <c r="E2" s="28" t="s">
        <v>2</v>
      </c>
      <c r="F2" s="28"/>
      <c r="G2" s="28"/>
      <c r="H2" s="28" t="s">
        <v>3</v>
      </c>
      <c r="I2" s="28"/>
      <c r="J2" s="28"/>
      <c r="K2" s="28" t="s">
        <v>57</v>
      </c>
      <c r="L2" s="28"/>
      <c r="M2" s="28"/>
    </row>
    <row r="3" spans="1:13">
      <c r="A3" s="4" t="s">
        <v>137</v>
      </c>
      <c r="B3" s="1">
        <v>1.0142870090602001</v>
      </c>
      <c r="C3" s="1">
        <v>0.9999960985163</v>
      </c>
      <c r="D3" s="1">
        <v>0.95138089355989996</v>
      </c>
      <c r="E3" s="1">
        <v>819.30461338907196</v>
      </c>
      <c r="F3" s="1">
        <v>800.64911027691096</v>
      </c>
      <c r="G3" s="1">
        <v>797.46930572731196</v>
      </c>
      <c r="H3" s="1">
        <v>6773.44360835718</v>
      </c>
      <c r="I3" s="1">
        <v>5971.1409572678704</v>
      </c>
      <c r="J3" s="1">
        <v>5740.01737188878</v>
      </c>
      <c r="K3" s="1">
        <v>953.84481548993097</v>
      </c>
      <c r="L3" s="1">
        <v>1261.6858885609299</v>
      </c>
      <c r="M3" s="1">
        <v>1235.3902143975399</v>
      </c>
    </row>
    <row r="4" spans="1:13">
      <c r="A4" s="4" t="s">
        <v>138</v>
      </c>
      <c r="B4" s="1">
        <v>14.1884865665519</v>
      </c>
      <c r="C4" s="1">
        <v>23.229523674598301</v>
      </c>
      <c r="D4" s="1">
        <v>15.701203153458</v>
      </c>
      <c r="E4" s="1">
        <v>2819.15721597228</v>
      </c>
      <c r="F4" s="1">
        <v>2494.5058933519099</v>
      </c>
      <c r="G4" s="1">
        <v>3586.1117837997599</v>
      </c>
      <c r="H4" s="1">
        <v>4446.1989767142704</v>
      </c>
      <c r="I4" s="1">
        <v>3338.1655753109198</v>
      </c>
      <c r="J4" s="1">
        <v>2819.3323966451999</v>
      </c>
      <c r="K4" s="1">
        <v>2716.8527482947302</v>
      </c>
      <c r="L4" s="1">
        <v>2840.5609838832702</v>
      </c>
      <c r="M4" s="1">
        <v>2863.6412318381599</v>
      </c>
    </row>
    <row r="5" spans="1:13">
      <c r="A5" s="4" t="s">
        <v>139</v>
      </c>
      <c r="B5" s="1">
        <v>26.927156924359998</v>
      </c>
      <c r="C5" s="1">
        <v>19.414367854871099</v>
      </c>
      <c r="D5" s="1">
        <v>30.5408599334591</v>
      </c>
      <c r="E5" s="1">
        <v>2202.60176331816</v>
      </c>
      <c r="F5" s="1">
        <v>4119.4309621355596</v>
      </c>
      <c r="G5" s="1">
        <v>2424.32641328508</v>
      </c>
      <c r="H5" s="1">
        <v>3240.7292808329998</v>
      </c>
      <c r="I5" s="1">
        <v>4090.7887335519199</v>
      </c>
      <c r="J5" s="1">
        <v>3854.7645890581698</v>
      </c>
      <c r="K5" s="1">
        <v>2343.4805738043301</v>
      </c>
      <c r="L5" s="1">
        <v>2228.87348898653</v>
      </c>
      <c r="M5" s="1">
        <v>2834.12959105657</v>
      </c>
    </row>
    <row r="7" spans="1:13">
      <c r="A7" s="35" t="s">
        <v>140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>
      <c r="A8" s="2"/>
      <c r="B8" s="28" t="s">
        <v>0</v>
      </c>
      <c r="C8" s="28"/>
      <c r="D8" s="28"/>
      <c r="E8" s="28" t="s">
        <v>2</v>
      </c>
      <c r="F8" s="28"/>
      <c r="G8" s="28"/>
      <c r="H8" s="28" t="s">
        <v>3</v>
      </c>
      <c r="I8" s="28"/>
      <c r="J8" s="28"/>
      <c r="K8" s="28" t="s">
        <v>57</v>
      </c>
      <c r="L8" s="28"/>
      <c r="M8" s="28"/>
    </row>
    <row r="9" spans="1:13">
      <c r="A9" s="4" t="s">
        <v>137</v>
      </c>
      <c r="B9" s="1">
        <v>0.82749580039568005</v>
      </c>
      <c r="C9" s="1">
        <v>0.99996833208578995</v>
      </c>
      <c r="D9" s="1">
        <v>1.1104556274728901</v>
      </c>
      <c r="E9" s="1">
        <v>56.183914518553301</v>
      </c>
      <c r="F9" s="1">
        <v>78.688011717559306</v>
      </c>
      <c r="G9" s="1">
        <v>68.131907180953405</v>
      </c>
      <c r="H9" s="1">
        <v>173.26475721412399</v>
      </c>
      <c r="I9" s="1">
        <v>142.963785708784</v>
      </c>
      <c r="J9" s="1">
        <v>201.24235369017299</v>
      </c>
      <c r="K9" s="1">
        <v>81.326446280867003</v>
      </c>
      <c r="L9" s="1">
        <v>99.512352614572507</v>
      </c>
      <c r="M9" s="1">
        <v>101.088590796348</v>
      </c>
    </row>
    <row r="10" spans="1:13">
      <c r="A10" s="4" t="s">
        <v>138</v>
      </c>
      <c r="B10" s="1">
        <v>1.76198507378533</v>
      </c>
      <c r="C10" s="1">
        <v>2.48058186539834</v>
      </c>
      <c r="D10" s="1">
        <v>1.91653139565257</v>
      </c>
      <c r="E10" s="1">
        <v>185.36040775711001</v>
      </c>
      <c r="F10" s="1">
        <v>204.40644451103699</v>
      </c>
      <c r="G10" s="1">
        <v>240.119393811001</v>
      </c>
      <c r="H10" s="1">
        <v>268.50440905666801</v>
      </c>
      <c r="I10" s="1">
        <v>182.00731733970201</v>
      </c>
      <c r="J10" s="1">
        <v>194.122109126835</v>
      </c>
      <c r="K10" s="1">
        <v>170.77000800387199</v>
      </c>
      <c r="L10" s="1">
        <v>169.94680745388999</v>
      </c>
      <c r="M10" s="1">
        <v>146.526220289517</v>
      </c>
    </row>
    <row r="11" spans="1:13">
      <c r="A11" s="4" t="s">
        <v>139</v>
      </c>
      <c r="B11" s="1">
        <v>2.2381369104747599</v>
      </c>
      <c r="C11" s="1">
        <v>2.4177715173763601</v>
      </c>
      <c r="D11" s="1">
        <v>2.89483996424305</v>
      </c>
      <c r="E11" s="1">
        <v>147.43241678487601</v>
      </c>
      <c r="F11" s="1">
        <v>203.52291714292099</v>
      </c>
      <c r="G11" s="1">
        <v>150.64991116308499</v>
      </c>
      <c r="H11" s="1">
        <v>158.558913590055</v>
      </c>
      <c r="I11" s="1">
        <v>181.21186335119799</v>
      </c>
      <c r="J11" s="1">
        <v>176.89111910975899</v>
      </c>
      <c r="K11" s="1">
        <v>164.82333526614201</v>
      </c>
      <c r="L11" s="1">
        <v>131.27180580686701</v>
      </c>
      <c r="M11" s="1">
        <v>130.07656814975701</v>
      </c>
    </row>
    <row r="13" spans="1:13">
      <c r="A13" s="35" t="s">
        <v>143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</row>
    <row r="14" spans="1:13">
      <c r="A14" s="2"/>
      <c r="B14" s="28" t="s">
        <v>0</v>
      </c>
      <c r="C14" s="28"/>
      <c r="D14" s="28"/>
      <c r="E14" s="28" t="s">
        <v>2</v>
      </c>
      <c r="F14" s="28"/>
      <c r="G14" s="28"/>
      <c r="H14" s="28" t="s">
        <v>3</v>
      </c>
      <c r="I14" s="28"/>
      <c r="J14" s="28"/>
      <c r="K14" s="28" t="s">
        <v>57</v>
      </c>
      <c r="L14" s="28"/>
      <c r="M14" s="28"/>
    </row>
    <row r="15" spans="1:13">
      <c r="A15" s="4" t="s">
        <v>137</v>
      </c>
      <c r="B15" s="1">
        <v>1.16772300306681</v>
      </c>
      <c r="C15" s="1">
        <v>0.98904522781718796</v>
      </c>
      <c r="D15" s="1">
        <v>0.99999765326971501</v>
      </c>
      <c r="E15" s="1">
        <v>55.804127504399702</v>
      </c>
      <c r="F15" s="1">
        <v>41.883522073274797</v>
      </c>
      <c r="G15" s="1">
        <v>37.541188563678297</v>
      </c>
      <c r="H15" s="1">
        <v>150.756141895817</v>
      </c>
      <c r="I15" s="1">
        <v>91.397292484898998</v>
      </c>
      <c r="J15" s="1">
        <v>113.059360540917</v>
      </c>
      <c r="K15" s="1">
        <v>49.033259152856999</v>
      </c>
      <c r="L15" s="1">
        <v>54.021012329587499</v>
      </c>
      <c r="M15" s="1">
        <v>49.690942899409301</v>
      </c>
    </row>
    <row r="16" spans="1:13">
      <c r="A16" s="4" t="s">
        <v>141</v>
      </c>
      <c r="B16" s="1">
        <v>1.0319897188303599</v>
      </c>
      <c r="C16" s="1">
        <v>0.77848227315719598</v>
      </c>
      <c r="D16" s="1">
        <v>0.99998237533137702</v>
      </c>
      <c r="E16" s="1">
        <v>278.83493100802502</v>
      </c>
      <c r="F16" s="1">
        <v>309.46437119600103</v>
      </c>
      <c r="G16" s="1">
        <v>190.98855212766699</v>
      </c>
      <c r="H16" s="1">
        <v>132.271012200689</v>
      </c>
      <c r="I16" s="1">
        <v>112.57200332406499</v>
      </c>
      <c r="J16" s="1">
        <v>138.99895099335799</v>
      </c>
      <c r="K16" s="1">
        <v>175.75403429303501</v>
      </c>
      <c r="L16" s="1">
        <v>150.13585994280601</v>
      </c>
      <c r="M16" s="1">
        <v>164.87446941985399</v>
      </c>
    </row>
    <row r="17" spans="1:13">
      <c r="A17" s="4" t="s">
        <v>142</v>
      </c>
      <c r="B17" s="1">
        <v>0.99997051079600896</v>
      </c>
      <c r="C17" s="1">
        <v>2.83851409788738</v>
      </c>
      <c r="D17" s="1">
        <v>1.00554780523885</v>
      </c>
      <c r="E17" s="1">
        <v>244.35971498575299</v>
      </c>
      <c r="F17" s="1">
        <v>247.03368134196401</v>
      </c>
      <c r="G17" s="1">
        <v>240.25423847961099</v>
      </c>
      <c r="H17" s="1">
        <v>149.924621262458</v>
      </c>
      <c r="I17" s="1">
        <v>146.90380751316999</v>
      </c>
      <c r="J17" s="1">
        <v>154.69987257670999</v>
      </c>
      <c r="K17" s="1">
        <v>174.90554224194199</v>
      </c>
      <c r="L17" s="1">
        <v>138.36320262913799</v>
      </c>
      <c r="M17" s="1">
        <v>155.463708430141</v>
      </c>
    </row>
    <row r="19" spans="1:13">
      <c r="A19" s="35" t="s">
        <v>144</v>
      </c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</row>
    <row r="20" spans="1:13">
      <c r="A20" s="2"/>
      <c r="B20" s="28" t="s">
        <v>0</v>
      </c>
      <c r="C20" s="28"/>
      <c r="D20" s="28"/>
      <c r="E20" s="28" t="s">
        <v>2</v>
      </c>
      <c r="F20" s="28"/>
      <c r="G20" s="28"/>
      <c r="H20" s="28" t="s">
        <v>3</v>
      </c>
      <c r="I20" s="28"/>
      <c r="J20" s="28"/>
      <c r="K20" s="28" t="s">
        <v>57</v>
      </c>
      <c r="L20" s="28"/>
      <c r="M20" s="28"/>
    </row>
    <row r="21" spans="1:13">
      <c r="A21" s="4" t="s">
        <v>137</v>
      </c>
      <c r="B21" s="1">
        <v>0.99999816729075097</v>
      </c>
      <c r="C21" s="1">
        <v>1.10599945389411</v>
      </c>
      <c r="D21" s="1">
        <v>0.65053603433544605</v>
      </c>
      <c r="E21" s="1">
        <v>4.2435202497173297</v>
      </c>
      <c r="F21" s="1">
        <v>2.7382803796869202</v>
      </c>
      <c r="G21" s="1">
        <v>3.0544154968486601</v>
      </c>
      <c r="H21" s="1">
        <v>21.969020329519399</v>
      </c>
      <c r="I21" s="1">
        <v>13.726344542195401</v>
      </c>
      <c r="J21" s="1">
        <v>14.0118158965787</v>
      </c>
      <c r="K21" s="1">
        <v>5.7230564558867201</v>
      </c>
      <c r="L21" s="1">
        <v>5.78823394659765</v>
      </c>
      <c r="M21" s="1">
        <v>4.8682158047286999</v>
      </c>
    </row>
    <row r="22" spans="1:13">
      <c r="A22" s="4" t="s">
        <v>141</v>
      </c>
      <c r="B22" s="1">
        <v>0.99999740873963605</v>
      </c>
      <c r="C22" s="1">
        <v>0.58989623090090004</v>
      </c>
      <c r="D22" s="1">
        <v>1.1330834039045099</v>
      </c>
      <c r="E22" s="1">
        <v>13.4403517721324</v>
      </c>
      <c r="F22" s="1">
        <v>18.318271675515899</v>
      </c>
      <c r="G22" s="1">
        <v>10.6904108329637</v>
      </c>
      <c r="H22" s="1">
        <v>7.3684008464549899</v>
      </c>
      <c r="I22" s="1">
        <v>8.5938009170535299</v>
      </c>
      <c r="J22" s="1">
        <v>8.5477623548639396</v>
      </c>
      <c r="K22" s="1">
        <v>10.128973229085201</v>
      </c>
      <c r="L22" s="1">
        <v>7.1275607566058099</v>
      </c>
      <c r="M22" s="1">
        <v>7.76585009951242</v>
      </c>
    </row>
    <row r="23" spans="1:13">
      <c r="A23" s="4" t="s">
        <v>142</v>
      </c>
      <c r="B23" s="1">
        <v>0.99996285783290495</v>
      </c>
      <c r="C23" s="1">
        <v>0.71308304244474396</v>
      </c>
      <c r="D23" s="1">
        <v>1.0648782737532101</v>
      </c>
      <c r="E23" s="1">
        <v>9.66990803959205</v>
      </c>
      <c r="F23" s="1">
        <v>14.203273053949101</v>
      </c>
      <c r="G23" s="1">
        <v>9.1665358271047399</v>
      </c>
      <c r="H23" s="1">
        <v>7.85579133888971</v>
      </c>
      <c r="I23" s="1">
        <v>8.0407482491280096</v>
      </c>
      <c r="J23" s="1">
        <v>7.22248355265633</v>
      </c>
      <c r="K23" s="1">
        <v>5.4569403762135202</v>
      </c>
      <c r="L23" s="1">
        <v>5.5749280334652198</v>
      </c>
      <c r="M23" s="1">
        <v>4.4336753156826001</v>
      </c>
    </row>
  </sheetData>
  <mergeCells count="20">
    <mergeCell ref="B8:D8"/>
    <mergeCell ref="E8:G8"/>
    <mergeCell ref="H8:J8"/>
    <mergeCell ref="K8:M8"/>
    <mergeCell ref="A7:M7"/>
    <mergeCell ref="B2:D2"/>
    <mergeCell ref="E2:G2"/>
    <mergeCell ref="H2:J2"/>
    <mergeCell ref="K2:M2"/>
    <mergeCell ref="A1:M1"/>
    <mergeCell ref="A13:M13"/>
    <mergeCell ref="B20:D20"/>
    <mergeCell ref="E20:G20"/>
    <mergeCell ref="H20:J20"/>
    <mergeCell ref="K20:M20"/>
    <mergeCell ref="A19:M19"/>
    <mergeCell ref="B14:D14"/>
    <mergeCell ref="E14:G14"/>
    <mergeCell ref="H14:J14"/>
    <mergeCell ref="K14:M14"/>
  </mergeCells>
  <phoneticPr fontId="2" type="noConversion"/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308A7-3633-4392-A7A5-3D59C88B1019}">
  <dimension ref="A1:Y9"/>
  <sheetViews>
    <sheetView workbookViewId="0">
      <selection activeCell="F19" sqref="A1:XFD1048576"/>
    </sheetView>
  </sheetViews>
  <sheetFormatPr defaultColWidth="11.75" defaultRowHeight="12.5"/>
  <cols>
    <col min="1" max="16384" width="11.75" style="12"/>
  </cols>
  <sheetData>
    <row r="1" spans="1:25">
      <c r="A1" s="2" t="s">
        <v>181</v>
      </c>
      <c r="B1" s="28" t="s">
        <v>0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317</v>
      </c>
      <c r="O1" s="28"/>
      <c r="P1" s="28"/>
      <c r="Q1" s="28"/>
      <c r="R1" s="28"/>
      <c r="S1" s="28"/>
      <c r="T1" s="28" t="s">
        <v>318</v>
      </c>
      <c r="U1" s="28"/>
      <c r="V1" s="28"/>
      <c r="W1" s="28"/>
      <c r="X1" s="28"/>
      <c r="Y1" s="28"/>
    </row>
    <row r="2" spans="1:25">
      <c r="A2" s="1">
        <v>10</v>
      </c>
      <c r="B2" s="1">
        <v>19.09</v>
      </c>
      <c r="C2" s="1">
        <v>19.09</v>
      </c>
      <c r="D2" s="1">
        <v>18.690000000000001</v>
      </c>
      <c r="E2" s="1">
        <v>17.920000000000002</v>
      </c>
      <c r="F2" s="1">
        <v>19.190000000000001</v>
      </c>
      <c r="G2" s="1">
        <v>19.41</v>
      </c>
      <c r="H2" s="1">
        <v>19.46</v>
      </c>
      <c r="I2" s="1">
        <v>19.739999999999998</v>
      </c>
      <c r="J2" s="1">
        <v>17.89</v>
      </c>
      <c r="K2" s="1">
        <v>18.170000000000002</v>
      </c>
      <c r="L2" s="1">
        <v>17.940000000000001</v>
      </c>
      <c r="M2" s="1">
        <v>18.850000000000001</v>
      </c>
      <c r="N2" s="1">
        <v>17.97</v>
      </c>
      <c r="O2" s="1">
        <v>19.23</v>
      </c>
      <c r="P2" s="1">
        <v>18.87</v>
      </c>
      <c r="Q2" s="1">
        <v>17.91</v>
      </c>
      <c r="R2" s="1">
        <v>17.89</v>
      </c>
      <c r="S2" s="1">
        <v>19.03</v>
      </c>
      <c r="T2" s="1">
        <v>18.66</v>
      </c>
      <c r="U2" s="1">
        <v>18.88</v>
      </c>
      <c r="V2" s="1">
        <v>17.100000000000001</v>
      </c>
      <c r="W2" s="1">
        <v>19</v>
      </c>
      <c r="X2" s="1">
        <v>18.260000000000002</v>
      </c>
      <c r="Y2" s="1">
        <v>19.21</v>
      </c>
    </row>
    <row r="3" spans="1:25">
      <c r="A3" s="1">
        <v>12</v>
      </c>
      <c r="B3" s="1">
        <v>18.96</v>
      </c>
      <c r="C3" s="1">
        <v>19.579999999999998</v>
      </c>
      <c r="D3" s="1">
        <v>19.13</v>
      </c>
      <c r="E3" s="1">
        <v>18.420000000000002</v>
      </c>
      <c r="F3" s="1">
        <v>19.88</v>
      </c>
      <c r="G3" s="1">
        <v>20.37</v>
      </c>
      <c r="H3" s="1">
        <v>19.84</v>
      </c>
      <c r="I3" s="1">
        <v>20.41</v>
      </c>
      <c r="J3" s="1">
        <v>18.850000000000001</v>
      </c>
      <c r="K3" s="1">
        <v>19.29</v>
      </c>
      <c r="L3" s="1">
        <v>18.46</v>
      </c>
      <c r="M3" s="1">
        <v>19.010000000000002</v>
      </c>
      <c r="N3" s="1">
        <v>18.82</v>
      </c>
      <c r="O3" s="1">
        <v>18.91</v>
      </c>
      <c r="P3" s="1">
        <v>18.899999999999999</v>
      </c>
      <c r="Q3" s="1">
        <v>18.38</v>
      </c>
      <c r="R3" s="1">
        <v>18.09</v>
      </c>
      <c r="S3" s="1">
        <v>19.2</v>
      </c>
      <c r="T3" s="1">
        <v>18.82</v>
      </c>
      <c r="U3" s="1">
        <v>18.8</v>
      </c>
      <c r="V3" s="1">
        <v>17.07</v>
      </c>
      <c r="W3" s="1">
        <v>18.98</v>
      </c>
      <c r="X3" s="1">
        <v>17.72</v>
      </c>
      <c r="Y3" s="1">
        <v>20.079999999999998</v>
      </c>
    </row>
    <row r="4" spans="1:25">
      <c r="A4" s="1">
        <v>14</v>
      </c>
      <c r="B4" s="1">
        <v>19.579999999999998</v>
      </c>
      <c r="C4" s="1">
        <v>19.68</v>
      </c>
      <c r="D4" s="1">
        <v>18.78</v>
      </c>
      <c r="E4" s="1">
        <v>18.23</v>
      </c>
      <c r="F4" s="1">
        <v>19.690000000000001</v>
      </c>
      <c r="G4" s="1">
        <v>20.059999999999999</v>
      </c>
      <c r="H4" s="1">
        <v>20.3</v>
      </c>
      <c r="I4" s="1">
        <v>20.22</v>
      </c>
      <c r="J4" s="1">
        <v>18.559999999999999</v>
      </c>
      <c r="K4" s="1">
        <v>18.89</v>
      </c>
      <c r="L4" s="1">
        <v>18.07</v>
      </c>
      <c r="M4" s="1">
        <v>19.11</v>
      </c>
      <c r="N4" s="1">
        <v>18.260000000000002</v>
      </c>
      <c r="O4" s="1">
        <v>19.809999999999999</v>
      </c>
      <c r="P4" s="1">
        <v>18.36</v>
      </c>
      <c r="Q4" s="1">
        <v>17.98</v>
      </c>
      <c r="R4" s="1">
        <v>17.86</v>
      </c>
      <c r="S4" s="1">
        <v>18.350000000000001</v>
      </c>
      <c r="T4" s="1">
        <v>18.829999999999998</v>
      </c>
      <c r="U4" s="1">
        <v>19.2</v>
      </c>
      <c r="V4" s="1">
        <v>16.649999999999999</v>
      </c>
      <c r="W4" s="1">
        <v>18.87</v>
      </c>
      <c r="X4" s="1">
        <v>18.05</v>
      </c>
      <c r="Y4" s="1">
        <v>19.32</v>
      </c>
    </row>
    <row r="5" spans="1:25">
      <c r="A5" s="1">
        <v>16</v>
      </c>
      <c r="B5" s="1">
        <v>19.3</v>
      </c>
      <c r="C5" s="1">
        <v>19.52</v>
      </c>
      <c r="D5" s="1">
        <v>19.25</v>
      </c>
      <c r="E5" s="1">
        <v>18.22</v>
      </c>
      <c r="F5" s="1">
        <v>20.28</v>
      </c>
      <c r="G5" s="1">
        <v>19.27</v>
      </c>
      <c r="H5" s="1">
        <v>19.420000000000002</v>
      </c>
      <c r="I5" s="1">
        <v>19.95</v>
      </c>
      <c r="J5" s="1">
        <v>18.68</v>
      </c>
      <c r="K5" s="1">
        <v>18.84</v>
      </c>
      <c r="L5" s="1">
        <v>19.03</v>
      </c>
      <c r="M5" s="1">
        <v>19.489999999999998</v>
      </c>
      <c r="N5" s="1">
        <v>17.79</v>
      </c>
      <c r="O5" s="1">
        <v>18.87</v>
      </c>
      <c r="P5" s="1">
        <v>18.71</v>
      </c>
      <c r="Q5" s="1">
        <v>17.649999999999999</v>
      </c>
      <c r="R5" s="1">
        <v>17.47</v>
      </c>
      <c r="S5" s="1">
        <v>19.45</v>
      </c>
      <c r="T5" s="1">
        <v>18.920000000000002</v>
      </c>
      <c r="U5" s="1">
        <v>18.739999999999998</v>
      </c>
      <c r="V5" s="1">
        <v>17.149999999999999</v>
      </c>
      <c r="W5" s="1">
        <v>19</v>
      </c>
      <c r="X5" s="1">
        <v>18.309999999999999</v>
      </c>
      <c r="Y5" s="1">
        <v>19.2</v>
      </c>
    </row>
    <row r="6" spans="1:25">
      <c r="A6" s="1">
        <v>18</v>
      </c>
      <c r="B6" s="1">
        <v>20.079999999999998</v>
      </c>
      <c r="C6" s="1">
        <v>20.36</v>
      </c>
      <c r="D6" s="1">
        <v>20.39</v>
      </c>
      <c r="E6" s="1">
        <v>19.079999999999998</v>
      </c>
      <c r="F6" s="1">
        <v>20.81</v>
      </c>
      <c r="G6" s="1">
        <v>20.82</v>
      </c>
      <c r="H6" s="1">
        <v>20.88</v>
      </c>
      <c r="I6" s="1">
        <v>20.47</v>
      </c>
      <c r="J6" s="1">
        <v>19.38</v>
      </c>
      <c r="K6" s="1">
        <v>19.329999999999998</v>
      </c>
      <c r="L6" s="1">
        <v>19.670000000000002</v>
      </c>
      <c r="M6" s="1">
        <v>20</v>
      </c>
      <c r="N6" s="1">
        <v>18.84</v>
      </c>
      <c r="O6" s="1">
        <v>19.91</v>
      </c>
      <c r="P6" s="1">
        <v>20.25</v>
      </c>
      <c r="Q6" s="1">
        <v>18.32</v>
      </c>
      <c r="R6" s="1">
        <v>19.18</v>
      </c>
      <c r="S6" s="1">
        <v>19.940000000000001</v>
      </c>
      <c r="T6" s="1">
        <v>19.63</v>
      </c>
      <c r="U6" s="1">
        <v>20.239999999999998</v>
      </c>
      <c r="V6" s="1">
        <v>17.899999999999999</v>
      </c>
      <c r="W6" s="1">
        <v>19.61</v>
      </c>
      <c r="X6" s="1">
        <v>18.96</v>
      </c>
      <c r="Y6" s="1">
        <v>20.38</v>
      </c>
    </row>
    <row r="7" spans="1:25">
      <c r="A7" s="1">
        <v>20</v>
      </c>
      <c r="B7" s="1">
        <v>20.46</v>
      </c>
      <c r="C7" s="1">
        <v>20.420000000000002</v>
      </c>
      <c r="D7" s="1">
        <v>20.68</v>
      </c>
      <c r="E7" s="1">
        <v>19.28</v>
      </c>
      <c r="F7" s="1">
        <v>20.89</v>
      </c>
      <c r="G7" s="1">
        <v>20.65</v>
      </c>
      <c r="H7" s="1">
        <v>20.46</v>
      </c>
      <c r="I7" s="1">
        <v>20.74</v>
      </c>
      <c r="J7" s="1">
        <v>19.600000000000001</v>
      </c>
      <c r="K7" s="1">
        <v>20.079999999999998</v>
      </c>
      <c r="L7" s="1">
        <v>19.920000000000002</v>
      </c>
      <c r="M7" s="1">
        <v>19.82</v>
      </c>
      <c r="N7" s="1">
        <v>18.68</v>
      </c>
      <c r="O7" s="1">
        <v>19.95</v>
      </c>
      <c r="P7" s="1">
        <v>19.829999999999998</v>
      </c>
      <c r="Q7" s="1">
        <v>18.68</v>
      </c>
      <c r="R7" s="1">
        <v>18.45</v>
      </c>
      <c r="S7" s="1">
        <v>20.100000000000001</v>
      </c>
      <c r="T7" s="1">
        <v>19.239999999999998</v>
      </c>
      <c r="U7" s="1">
        <v>19.239999999999998</v>
      </c>
      <c r="V7" s="1">
        <v>17.54</v>
      </c>
      <c r="W7" s="1">
        <v>19.690000000000001</v>
      </c>
      <c r="X7" s="1">
        <v>18.829999999999998</v>
      </c>
      <c r="Y7" s="1">
        <v>20.07</v>
      </c>
    </row>
    <row r="8" spans="1:25">
      <c r="A8" s="1">
        <v>22</v>
      </c>
      <c r="B8" s="1">
        <v>20.16</v>
      </c>
      <c r="C8" s="1">
        <v>20.73</v>
      </c>
      <c r="D8" s="1">
        <v>20.420000000000002</v>
      </c>
      <c r="E8" s="1">
        <v>19.190000000000001</v>
      </c>
      <c r="F8" s="1">
        <v>20.61</v>
      </c>
      <c r="G8" s="1">
        <v>20.48</v>
      </c>
      <c r="H8" s="1">
        <v>21.31</v>
      </c>
      <c r="I8" s="1">
        <v>20.16</v>
      </c>
      <c r="J8" s="1">
        <v>19.739999999999998</v>
      </c>
      <c r="K8" s="1">
        <v>19.29</v>
      </c>
      <c r="L8" s="1">
        <v>20.239999999999998</v>
      </c>
      <c r="M8" s="1">
        <v>20.09</v>
      </c>
      <c r="N8" s="1">
        <v>19.53</v>
      </c>
      <c r="O8" s="1">
        <v>19.84</v>
      </c>
      <c r="P8" s="1">
        <v>20.170000000000002</v>
      </c>
      <c r="Q8" s="1">
        <v>19.309999999999999</v>
      </c>
      <c r="R8" s="1">
        <v>19.25</v>
      </c>
      <c r="S8" s="1">
        <v>20.21</v>
      </c>
      <c r="T8" s="1">
        <v>19.8</v>
      </c>
      <c r="U8" s="1">
        <v>19.63</v>
      </c>
      <c r="V8" s="1">
        <v>17.88</v>
      </c>
      <c r="W8" s="1">
        <v>19.670000000000002</v>
      </c>
      <c r="X8" s="1">
        <v>19.16</v>
      </c>
      <c r="Y8" s="1">
        <v>20.57</v>
      </c>
    </row>
    <row r="9" spans="1:25">
      <c r="A9" s="1">
        <v>24</v>
      </c>
      <c r="B9" s="1">
        <v>20.79</v>
      </c>
      <c r="C9" s="1">
        <v>20.76</v>
      </c>
      <c r="D9" s="1">
        <v>20.77</v>
      </c>
      <c r="E9" s="1">
        <v>18.95</v>
      </c>
      <c r="F9" s="1">
        <v>21.07</v>
      </c>
      <c r="G9" s="1">
        <v>20.97</v>
      </c>
      <c r="H9" s="1">
        <v>21.13</v>
      </c>
      <c r="I9" s="1">
        <v>20.58</v>
      </c>
      <c r="J9" s="1">
        <v>20</v>
      </c>
      <c r="K9" s="1">
        <v>19.510000000000002</v>
      </c>
      <c r="L9" s="1">
        <v>20.75</v>
      </c>
      <c r="M9" s="1">
        <v>20.190000000000001</v>
      </c>
      <c r="N9" s="1">
        <v>19.75</v>
      </c>
      <c r="O9" s="1">
        <v>20.62</v>
      </c>
      <c r="P9" s="1">
        <v>20.79</v>
      </c>
      <c r="Q9" s="1">
        <v>19.66</v>
      </c>
      <c r="R9" s="1">
        <v>19.39</v>
      </c>
      <c r="S9" s="1">
        <v>20.09</v>
      </c>
      <c r="T9" s="1">
        <v>19.64</v>
      </c>
      <c r="U9" s="1">
        <v>19.690000000000001</v>
      </c>
      <c r="V9" s="1">
        <v>17.899999999999999</v>
      </c>
      <c r="W9" s="1">
        <v>19.34</v>
      </c>
      <c r="X9" s="1">
        <v>18.8</v>
      </c>
      <c r="Y9" s="1">
        <v>20.420000000000002</v>
      </c>
    </row>
  </sheetData>
  <mergeCells count="4">
    <mergeCell ref="B1:G1"/>
    <mergeCell ref="H1:M1"/>
    <mergeCell ref="N1:S1"/>
    <mergeCell ref="T1:Y1"/>
  </mergeCells>
  <phoneticPr fontId="2" type="noConversion"/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5E0D-A8A6-4C9B-9C43-A74A1C2DA27E}">
  <dimension ref="A1:B21"/>
  <sheetViews>
    <sheetView workbookViewId="0">
      <selection activeCell="O34" sqref="A1:XFD1048576"/>
    </sheetView>
  </sheetViews>
  <sheetFormatPr defaultRowHeight="14"/>
  <cols>
    <col min="1" max="1" width="12.33203125" customWidth="1"/>
  </cols>
  <sheetData>
    <row r="1" spans="1:2" ht="15">
      <c r="A1" s="9" t="s">
        <v>289</v>
      </c>
      <c r="B1" s="9" t="s">
        <v>290</v>
      </c>
    </row>
    <row r="2" spans="1:2">
      <c r="A2" s="4">
        <v>1</v>
      </c>
      <c r="B2">
        <v>0.93167551250402492</v>
      </c>
    </row>
    <row r="3" spans="1:2">
      <c r="A3" s="4">
        <v>2</v>
      </c>
      <c r="B3">
        <v>1.6612574458131919</v>
      </c>
    </row>
    <row r="4" spans="1:2">
      <c r="A4" s="4">
        <v>3</v>
      </c>
      <c r="B4">
        <v>1.2673681025127308</v>
      </c>
    </row>
    <row r="5" spans="1:2">
      <c r="A5" s="4">
        <v>4</v>
      </c>
      <c r="B5">
        <v>1.5183565330237008</v>
      </c>
    </row>
    <row r="6" spans="1:2">
      <c r="A6" s="4">
        <v>5</v>
      </c>
      <c r="B6">
        <v>2.0313287123433752</v>
      </c>
    </row>
    <row r="7" spans="1:2">
      <c r="A7" s="4">
        <v>6</v>
      </c>
      <c r="B7">
        <v>1.749160905001474</v>
      </c>
    </row>
    <row r="8" spans="1:2">
      <c r="A8" s="4">
        <v>7</v>
      </c>
      <c r="B8">
        <v>0.61383704241042514</v>
      </c>
    </row>
    <row r="9" spans="1:2">
      <c r="A9" s="4">
        <v>8</v>
      </c>
      <c r="B9">
        <v>0.62733189012976098</v>
      </c>
    </row>
    <row r="10" spans="1:2">
      <c r="A10" s="4">
        <v>9</v>
      </c>
      <c r="B10">
        <v>2.1938202854996249</v>
      </c>
    </row>
    <row r="11" spans="1:2">
      <c r="A11" s="4">
        <v>10</v>
      </c>
      <c r="B11">
        <v>1.6250334426710156</v>
      </c>
    </row>
    <row r="12" spans="1:2">
      <c r="A12" s="4">
        <v>11</v>
      </c>
      <c r="B12">
        <v>0.79821812436469708</v>
      </c>
    </row>
    <row r="13" spans="1:2">
      <c r="A13" s="4">
        <v>12</v>
      </c>
      <c r="B13">
        <v>0.51788127404776541</v>
      </c>
    </row>
    <row r="14" spans="1:2">
      <c r="A14" s="4">
        <v>13</v>
      </c>
      <c r="B14">
        <v>2.1201065099217753</v>
      </c>
    </row>
    <row r="15" spans="1:2">
      <c r="A15" s="4">
        <v>14</v>
      </c>
      <c r="B15">
        <v>0.5963978810051348</v>
      </c>
    </row>
    <row r="16" spans="1:2">
      <c r="A16" s="4">
        <v>15</v>
      </c>
      <c r="B16">
        <v>0.78031154520410728</v>
      </c>
    </row>
    <row r="17" spans="1:2">
      <c r="A17" s="4">
        <v>16</v>
      </c>
      <c r="B17">
        <v>0.90288926273151926</v>
      </c>
    </row>
    <row r="18" spans="1:2">
      <c r="A18" s="4">
        <v>17</v>
      </c>
      <c r="B18">
        <v>2.5500992937640872</v>
      </c>
    </row>
    <row r="19" spans="1:2">
      <c r="A19" s="4">
        <v>18</v>
      </c>
      <c r="B19">
        <v>1.6072223373662529</v>
      </c>
    </row>
    <row r="20" spans="1:2">
      <c r="A20" s="4">
        <v>19</v>
      </c>
      <c r="B20">
        <v>0.39242991023765272</v>
      </c>
    </row>
    <row r="21" spans="1:2">
      <c r="A21" s="4">
        <v>20</v>
      </c>
      <c r="B21">
        <v>0.47525535008846131</v>
      </c>
    </row>
  </sheetData>
  <phoneticPr fontId="2" type="noConversion"/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0B2DE-100B-4B8C-83FB-C79913169950}">
  <dimension ref="A1:H21"/>
  <sheetViews>
    <sheetView workbookViewId="0">
      <selection activeCell="R34" sqref="R34"/>
    </sheetView>
  </sheetViews>
  <sheetFormatPr defaultRowHeight="14"/>
  <sheetData>
    <row r="1" spans="1:8">
      <c r="A1" s="2" t="s">
        <v>45</v>
      </c>
      <c r="B1" s="2" t="s">
        <v>291</v>
      </c>
      <c r="D1" s="2" t="s">
        <v>45</v>
      </c>
      <c r="E1" s="2" t="s">
        <v>292</v>
      </c>
      <c r="G1" s="2" t="s">
        <v>45</v>
      </c>
      <c r="H1" s="2" t="s">
        <v>293</v>
      </c>
    </row>
    <row r="2" spans="1:8">
      <c r="A2">
        <v>0.93167551250402492</v>
      </c>
      <c r="B2" s="1">
        <v>1.2232050000000001</v>
      </c>
      <c r="D2">
        <v>0.93167551250402492</v>
      </c>
      <c r="E2" s="1">
        <v>0.31321399999999999</v>
      </c>
      <c r="G2">
        <v>0.93167551250402492</v>
      </c>
      <c r="H2" s="1">
        <v>1.3185910000000001</v>
      </c>
    </row>
    <row r="3" spans="1:8">
      <c r="A3">
        <v>1.6612574458131919</v>
      </c>
      <c r="B3" s="1">
        <v>0.70008499999999996</v>
      </c>
      <c r="D3">
        <v>1.6612574458131919</v>
      </c>
      <c r="E3" s="1">
        <v>1.9508999999999999E-2</v>
      </c>
      <c r="G3">
        <v>1.6612574458131919</v>
      </c>
      <c r="H3" s="1">
        <v>0.96132099999999998</v>
      </c>
    </row>
    <row r="4" spans="1:8">
      <c r="A4">
        <v>1.2673681025127308</v>
      </c>
      <c r="B4" s="1">
        <v>0.93547400000000003</v>
      </c>
      <c r="D4">
        <v>1.2673681025127308</v>
      </c>
      <c r="E4" s="1">
        <v>0.31429299999999999</v>
      </c>
      <c r="G4">
        <v>1.2673681025127308</v>
      </c>
      <c r="H4" s="1">
        <v>1.020589</v>
      </c>
    </row>
    <row r="5" spans="1:8">
      <c r="A5">
        <v>1.5183565330237008</v>
      </c>
      <c r="B5" s="1">
        <v>0.65195999999999998</v>
      </c>
      <c r="D5">
        <v>1.5183565330237008</v>
      </c>
      <c r="E5" s="1">
        <v>0.714781</v>
      </c>
      <c r="G5">
        <v>1.5183565330237008</v>
      </c>
      <c r="H5" s="1">
        <v>1.664121</v>
      </c>
    </row>
    <row r="6" spans="1:8">
      <c r="A6">
        <v>2.0313287123433752</v>
      </c>
      <c r="B6" s="1">
        <v>2.4261370000000002</v>
      </c>
      <c r="D6">
        <v>2.0313287123433752</v>
      </c>
      <c r="E6" s="1">
        <v>0.97858900000000004</v>
      </c>
      <c r="G6">
        <v>2.0313287123433752</v>
      </c>
      <c r="H6" s="1">
        <v>0.85019699999999998</v>
      </c>
    </row>
    <row r="7" spans="1:8">
      <c r="A7">
        <v>1.749160905001474</v>
      </c>
      <c r="B7" s="1">
        <v>1.728038</v>
      </c>
      <c r="D7">
        <v>1.749160905001474</v>
      </c>
      <c r="E7" s="1">
        <v>0.45265300000000003</v>
      </c>
      <c r="G7">
        <v>1.749160905001474</v>
      </c>
      <c r="H7" s="1">
        <v>1.5124899999999999</v>
      </c>
    </row>
    <row r="8" spans="1:8">
      <c r="A8">
        <v>0.61383704241042514</v>
      </c>
      <c r="B8" s="1">
        <v>1.395119</v>
      </c>
      <c r="D8">
        <v>0.61383704241042514</v>
      </c>
      <c r="E8" s="1">
        <v>1.6250899999999999</v>
      </c>
      <c r="G8">
        <v>0.61383704241042514</v>
      </c>
      <c r="H8" s="1">
        <v>1.0710839999999999</v>
      </c>
    </row>
    <row r="9" spans="1:8">
      <c r="A9">
        <v>0.62733189012976098</v>
      </c>
      <c r="B9" s="1">
        <v>3.088638</v>
      </c>
      <c r="D9">
        <v>0.62733189012976098</v>
      </c>
      <c r="E9" s="1">
        <v>2.4769619999999999</v>
      </c>
      <c r="G9">
        <v>0.62733189012976098</v>
      </c>
      <c r="H9" s="1">
        <v>3.707757</v>
      </c>
    </row>
    <row r="10" spans="1:8">
      <c r="A10">
        <v>2.1938202854996249</v>
      </c>
      <c r="B10" s="1">
        <v>0.96331999999999995</v>
      </c>
      <c r="D10">
        <v>2.1938202854996249</v>
      </c>
      <c r="E10" s="1">
        <v>5.4301000000000002E-2</v>
      </c>
      <c r="G10">
        <v>2.1938202854996249</v>
      </c>
      <c r="H10" s="1">
        <v>1.3722909999999999</v>
      </c>
    </row>
    <row r="11" spans="1:8">
      <c r="A11">
        <v>1.6250334426710156</v>
      </c>
      <c r="B11" s="1">
        <v>1.0612569999999999</v>
      </c>
      <c r="D11">
        <v>1.6250334426710156</v>
      </c>
      <c r="E11" s="1">
        <v>0.57351600000000003</v>
      </c>
      <c r="G11">
        <v>1.6250334426710156</v>
      </c>
      <c r="H11" s="1">
        <v>0.39656599999999997</v>
      </c>
    </row>
    <row r="12" spans="1:8">
      <c r="A12">
        <v>0.79821812436469708</v>
      </c>
      <c r="B12" s="1">
        <v>2.9584869999999999</v>
      </c>
      <c r="D12">
        <v>0.79821812436469708</v>
      </c>
      <c r="E12" s="1">
        <v>2.8196219999999999</v>
      </c>
      <c r="G12">
        <v>0.79821812436469708</v>
      </c>
      <c r="H12" s="1">
        <v>3.38137</v>
      </c>
    </row>
    <row r="13" spans="1:8">
      <c r="A13">
        <v>0.51788127404776541</v>
      </c>
      <c r="B13" s="1">
        <v>1.5134879999999999</v>
      </c>
      <c r="D13">
        <v>0.51788127404776541</v>
      </c>
      <c r="E13" s="1">
        <v>1.023979</v>
      </c>
      <c r="G13">
        <v>0.51788127404776541</v>
      </c>
      <c r="H13" s="1">
        <v>1.0113479999999999</v>
      </c>
    </row>
    <row r="14" spans="1:8">
      <c r="A14">
        <v>2.1201065099217753</v>
      </c>
      <c r="B14" s="1">
        <v>0.35447299999999998</v>
      </c>
      <c r="D14">
        <v>2.1201065099217753</v>
      </c>
      <c r="E14" s="1">
        <v>0.42872300000000002</v>
      </c>
      <c r="G14">
        <v>2.1201065099217753</v>
      </c>
      <c r="H14" s="1">
        <v>1.4589760000000001</v>
      </c>
    </row>
    <row r="15" spans="1:8">
      <c r="A15">
        <v>0.5963978810051348</v>
      </c>
      <c r="B15" s="1">
        <v>2.832109</v>
      </c>
      <c r="D15">
        <v>0.5963978810051348</v>
      </c>
      <c r="E15" s="1">
        <v>2.228742</v>
      </c>
      <c r="G15">
        <v>0.5963978810051348</v>
      </c>
      <c r="H15" s="1">
        <v>2.2761260000000001</v>
      </c>
    </row>
    <row r="16" spans="1:8">
      <c r="A16">
        <v>0.78031154520410728</v>
      </c>
      <c r="B16" s="1">
        <v>1.6663140000000001</v>
      </c>
      <c r="D16">
        <v>0.78031154520410728</v>
      </c>
      <c r="E16" s="1">
        <v>5.7833000000000002E-2</v>
      </c>
      <c r="G16">
        <v>0.78031154520410728</v>
      </c>
      <c r="H16" s="1">
        <v>2.7124090000000001</v>
      </c>
    </row>
    <row r="17" spans="1:8">
      <c r="A17">
        <v>0.90288926273151926</v>
      </c>
      <c r="B17" s="1">
        <v>1.4835689999999999</v>
      </c>
      <c r="D17">
        <v>0.90288926273151926</v>
      </c>
      <c r="E17" s="1">
        <v>0.74663900000000005</v>
      </c>
      <c r="G17">
        <v>0.90288926273151926</v>
      </c>
      <c r="H17" s="1">
        <v>1.984901</v>
      </c>
    </row>
    <row r="18" spans="1:8">
      <c r="A18">
        <v>2.5500992937640872</v>
      </c>
      <c r="B18" s="1">
        <v>1.2265509999999999</v>
      </c>
      <c r="D18">
        <v>2.5500992937640872</v>
      </c>
      <c r="E18" s="1">
        <v>6.2334000000000001E-2</v>
      </c>
      <c r="G18">
        <v>2.5500992937640872</v>
      </c>
      <c r="H18" s="1">
        <v>1.708237</v>
      </c>
    </row>
    <row r="19" spans="1:8">
      <c r="A19">
        <v>1.6072223373662529</v>
      </c>
      <c r="B19" s="1">
        <v>1.3668210000000001</v>
      </c>
      <c r="D19">
        <v>1.6072223373662529</v>
      </c>
      <c r="E19" s="1">
        <v>0.51140600000000003</v>
      </c>
      <c r="G19">
        <v>1.6072223373662529</v>
      </c>
      <c r="H19" s="1">
        <v>0.98353800000000002</v>
      </c>
    </row>
    <row r="20" spans="1:8">
      <c r="A20">
        <v>0.39242991023765272</v>
      </c>
      <c r="B20" s="1">
        <v>1.708067</v>
      </c>
      <c r="D20">
        <v>0.39242991023765272</v>
      </c>
      <c r="E20" s="1">
        <v>0.84229500000000002</v>
      </c>
      <c r="G20">
        <v>0.39242991023765272</v>
      </c>
      <c r="H20" s="1">
        <v>2.6979389999999999</v>
      </c>
    </row>
    <row r="21" spans="1:8">
      <c r="A21">
        <v>0.47525535008846131</v>
      </c>
      <c r="B21" s="1">
        <v>1.9250400000000001</v>
      </c>
      <c r="D21">
        <v>0.47525535008846131</v>
      </c>
      <c r="E21" s="1">
        <v>0.44801099999999999</v>
      </c>
      <c r="G21">
        <v>0.47525535008846131</v>
      </c>
      <c r="H21" s="1">
        <v>1.72801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FE44-FA60-4693-B680-573FFF7E7096}">
  <dimension ref="A1:J17"/>
  <sheetViews>
    <sheetView workbookViewId="0">
      <selection activeCell="N11" sqref="N11"/>
    </sheetView>
  </sheetViews>
  <sheetFormatPr defaultRowHeight="14"/>
  <sheetData>
    <row r="1" spans="1:10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56</v>
      </c>
      <c r="I1" s="28"/>
      <c r="J1" s="28"/>
    </row>
    <row r="2" spans="1:10">
      <c r="A2" s="8" t="s">
        <v>146</v>
      </c>
      <c r="B2" s="1">
        <v>0</v>
      </c>
      <c r="C2" s="1">
        <v>-4.036E-2</v>
      </c>
      <c r="D2" s="1">
        <v>1.9762999999999999E-2</v>
      </c>
      <c r="E2" s="1">
        <v>0.31993700000000003</v>
      </c>
      <c r="F2" s="1">
        <v>1.12843</v>
      </c>
      <c r="G2" s="1">
        <v>0.70883399999999996</v>
      </c>
      <c r="H2" s="1">
        <v>-0.15754000000000001</v>
      </c>
      <c r="I2" s="1">
        <v>-9.9799999999999993E-3</v>
      </c>
      <c r="J2" s="1">
        <v>0.37468000000000001</v>
      </c>
    </row>
    <row r="3" spans="1:10">
      <c r="A3" s="8" t="s">
        <v>147</v>
      </c>
      <c r="B3" s="1">
        <v>0</v>
      </c>
      <c r="C3" s="1">
        <v>0.26738000000000001</v>
      </c>
      <c r="D3" s="1">
        <v>9.4740000000000005E-2</v>
      </c>
      <c r="E3" s="1">
        <v>0.59580200000000005</v>
      </c>
      <c r="F3" s="1">
        <v>0.85955599999999999</v>
      </c>
      <c r="G3" s="1">
        <v>0.39200699999999999</v>
      </c>
      <c r="H3" s="1">
        <v>-0.37851000000000001</v>
      </c>
      <c r="I3" s="1">
        <v>-0.19545000000000001</v>
      </c>
      <c r="J3" s="1">
        <v>-0.44805</v>
      </c>
    </row>
    <row r="4" spans="1:10">
      <c r="A4" s="8" t="s">
        <v>148</v>
      </c>
      <c r="B4" s="1">
        <v>0</v>
      </c>
      <c r="C4" s="1">
        <v>-1.6559999999999998E-2</v>
      </c>
      <c r="D4" s="1">
        <v>-0.31838</v>
      </c>
      <c r="E4" s="1">
        <v>0.21845500000000001</v>
      </c>
      <c r="F4" s="1">
        <v>0.31216100000000002</v>
      </c>
      <c r="G4" s="1">
        <v>-0.20974999999999999</v>
      </c>
      <c r="H4" s="1">
        <v>-7.3529999999999998E-2</v>
      </c>
      <c r="I4" s="1">
        <v>-0.24340999999999999</v>
      </c>
      <c r="J4" s="1">
        <v>4.2731999999999999E-2</v>
      </c>
    </row>
    <row r="5" spans="1:10">
      <c r="A5" s="8" t="s">
        <v>149</v>
      </c>
      <c r="B5" s="1">
        <v>0</v>
      </c>
      <c r="C5" s="1">
        <v>3.5845000000000002E-2</v>
      </c>
      <c r="D5" s="1">
        <v>0.14654900000000001</v>
      </c>
      <c r="E5" s="1">
        <v>0.58798399999999995</v>
      </c>
      <c r="F5" s="1">
        <v>0.76393299999999997</v>
      </c>
      <c r="G5" s="1">
        <v>5.3439E-2</v>
      </c>
      <c r="H5" s="1">
        <v>9.6507999999999997E-2</v>
      </c>
      <c r="I5" s="1">
        <v>-6.4960000000000004E-2</v>
      </c>
      <c r="J5" s="1">
        <v>0.226276</v>
      </c>
    </row>
    <row r="6" spans="1:10">
      <c r="A6" s="8" t="s">
        <v>150</v>
      </c>
      <c r="B6" s="1">
        <v>0</v>
      </c>
      <c r="C6" s="1">
        <v>-8.2549999999999998E-2</v>
      </c>
      <c r="D6" s="1">
        <v>-0.20216999999999999</v>
      </c>
      <c r="E6" s="1">
        <v>0.18942300000000001</v>
      </c>
      <c r="F6" s="1">
        <v>0.35925600000000002</v>
      </c>
      <c r="G6" s="1">
        <v>-8.8459999999999997E-2</v>
      </c>
      <c r="H6" s="1">
        <v>1.41E-2</v>
      </c>
      <c r="I6" s="1">
        <v>-1.3610000000000001E-2</v>
      </c>
      <c r="J6" s="1">
        <v>0.118631</v>
      </c>
    </row>
    <row r="7" spans="1:10">
      <c r="A7" s="8" t="s">
        <v>151</v>
      </c>
      <c r="B7" s="1">
        <v>0</v>
      </c>
      <c r="C7" s="1">
        <v>-0.50990000000000002</v>
      </c>
      <c r="D7" s="1">
        <v>-0.42820999999999998</v>
      </c>
      <c r="E7" s="1">
        <v>0.18442500000000001</v>
      </c>
      <c r="F7" s="1">
        <v>0.26848899999999998</v>
      </c>
      <c r="G7" s="1">
        <v>-0.37197000000000002</v>
      </c>
      <c r="H7" s="1">
        <v>-0.152</v>
      </c>
      <c r="I7" s="1">
        <v>-0.38474999999999998</v>
      </c>
      <c r="J7" s="1">
        <v>0.178642</v>
      </c>
    </row>
    <row r="8" spans="1:10">
      <c r="A8" s="8" t="s">
        <v>152</v>
      </c>
      <c r="B8" s="1">
        <v>0</v>
      </c>
      <c r="C8" s="1">
        <v>-0.35465999999999998</v>
      </c>
      <c r="D8" s="1">
        <v>-3.7470000000000003E-2</v>
      </c>
      <c r="E8" s="1">
        <v>0.22239999999999999</v>
      </c>
      <c r="F8" s="1">
        <v>0.29955999999999999</v>
      </c>
      <c r="G8" s="1">
        <v>0.22239200000000001</v>
      </c>
      <c r="H8" s="1">
        <v>-0.11548</v>
      </c>
      <c r="I8" s="1">
        <v>-1.8620000000000001E-2</v>
      </c>
      <c r="J8" s="1">
        <v>-0.17688000000000001</v>
      </c>
    </row>
    <row r="9" spans="1:10">
      <c r="A9" s="8" t="s">
        <v>153</v>
      </c>
      <c r="B9" s="1">
        <v>0</v>
      </c>
      <c r="C9" s="1">
        <v>-0.12411</v>
      </c>
      <c r="D9" s="1">
        <v>-8.0619999999999997E-2</v>
      </c>
      <c r="E9" s="1">
        <v>0.174564</v>
      </c>
      <c r="F9" s="1">
        <v>0.37125599999999997</v>
      </c>
      <c r="G9" s="1">
        <v>4.8821999999999997E-2</v>
      </c>
      <c r="H9" s="1">
        <v>4.376E-2</v>
      </c>
      <c r="I9" s="1">
        <v>-0.11276</v>
      </c>
      <c r="J9" s="1">
        <v>7.5110999999999997E-2</v>
      </c>
    </row>
    <row r="10" spans="1:10">
      <c r="A10" s="8" t="s">
        <v>154</v>
      </c>
      <c r="B10" s="1">
        <v>0</v>
      </c>
      <c r="C10" s="1">
        <v>-0.14016000000000001</v>
      </c>
      <c r="D10" s="1">
        <v>-0.29214000000000001</v>
      </c>
      <c r="E10" s="1">
        <v>-0.42674000000000001</v>
      </c>
      <c r="F10" s="1">
        <v>-0.13413</v>
      </c>
      <c r="G10" s="1">
        <v>-0.64398999999999995</v>
      </c>
      <c r="H10" s="1">
        <v>-0.29801</v>
      </c>
      <c r="I10" s="1">
        <v>-0.32796999999999998</v>
      </c>
      <c r="J10" s="1">
        <v>-3.6249999999999998E-2</v>
      </c>
    </row>
    <row r="11" spans="1:10">
      <c r="A11" s="8" t="s">
        <v>155</v>
      </c>
      <c r="B11" s="1">
        <v>0</v>
      </c>
      <c r="C11" s="1">
        <v>-5.3519999999999998E-2</v>
      </c>
      <c r="D11" s="1">
        <v>-0.13547999999999999</v>
      </c>
      <c r="E11" s="1">
        <v>0.29185800000000001</v>
      </c>
      <c r="F11" s="1">
        <v>0.57160500000000003</v>
      </c>
      <c r="G11" s="1">
        <v>0.185644</v>
      </c>
      <c r="H11" s="1">
        <v>-3.9100000000000003E-3</v>
      </c>
      <c r="I11" s="1">
        <v>9.1971999999999998E-2</v>
      </c>
      <c r="J11" s="1">
        <v>0.27343600000000001</v>
      </c>
    </row>
    <row r="12" spans="1:10">
      <c r="A12" s="8" t="s">
        <v>156</v>
      </c>
      <c r="B12" s="1">
        <v>0</v>
      </c>
      <c r="C12" s="1">
        <v>-9.4479999999999995E-2</v>
      </c>
      <c r="D12" s="1">
        <v>-0.48842000000000002</v>
      </c>
      <c r="E12" s="1">
        <v>-0.31124000000000002</v>
      </c>
      <c r="F12" s="1">
        <v>-0.21278</v>
      </c>
      <c r="G12" s="1">
        <v>-0.81954000000000005</v>
      </c>
      <c r="H12" s="1">
        <v>-0.28826000000000002</v>
      </c>
      <c r="I12" s="1">
        <v>-0.21711</v>
      </c>
      <c r="J12" s="1">
        <v>-0.16386999999999999</v>
      </c>
    </row>
    <row r="13" spans="1:10">
      <c r="A13" s="8" t="s">
        <v>157</v>
      </c>
      <c r="B13" s="1">
        <v>0</v>
      </c>
      <c r="C13" s="1">
        <v>-2.1399999999999999E-2</v>
      </c>
      <c r="D13" s="1">
        <v>-0.18057000000000001</v>
      </c>
      <c r="E13" s="1">
        <v>-0.13793</v>
      </c>
      <c r="F13" s="1">
        <v>9.8404000000000005E-2</v>
      </c>
      <c r="G13" s="1">
        <v>-0.37597000000000003</v>
      </c>
      <c r="H13" s="1">
        <v>-0.30087000000000003</v>
      </c>
      <c r="I13" s="1">
        <v>-0.29044999999999999</v>
      </c>
      <c r="J13" s="1">
        <v>-2.137E-2</v>
      </c>
    </row>
    <row r="14" spans="1:10">
      <c r="A14" s="8" t="s">
        <v>158</v>
      </c>
      <c r="B14" s="1">
        <v>0</v>
      </c>
      <c r="C14" s="1">
        <v>-7.5899999999999995E-2</v>
      </c>
      <c r="D14" s="1">
        <v>-0.21077000000000001</v>
      </c>
      <c r="E14" s="1">
        <v>-0.11498</v>
      </c>
      <c r="F14" s="1">
        <v>8.1388000000000002E-2</v>
      </c>
      <c r="G14" s="1">
        <v>-0.37891000000000002</v>
      </c>
      <c r="H14" s="1">
        <v>-0.16411000000000001</v>
      </c>
      <c r="I14" s="1">
        <v>-0.14413999999999999</v>
      </c>
      <c r="J14" s="1">
        <v>1.3956E-2</v>
      </c>
    </row>
    <row r="15" spans="1:10">
      <c r="A15" s="8" t="s">
        <v>159</v>
      </c>
      <c r="B15" s="1">
        <v>0</v>
      </c>
      <c r="C15" s="1">
        <v>-5.6950000000000001E-2</v>
      </c>
      <c r="D15" s="1">
        <v>-0.18517</v>
      </c>
      <c r="E15" s="1">
        <v>4.6094999999999997E-2</v>
      </c>
      <c r="F15" s="1">
        <v>0.11734899999999999</v>
      </c>
      <c r="G15" s="1">
        <v>-0.33163999999999999</v>
      </c>
      <c r="H15" s="1">
        <v>-0.12891</v>
      </c>
      <c r="I15" s="1">
        <v>-0.27745999999999998</v>
      </c>
      <c r="J15" s="1">
        <v>2.7074999999999998E-2</v>
      </c>
    </row>
    <row r="16" spans="1:10">
      <c r="A16" s="8" t="s">
        <v>160</v>
      </c>
      <c r="B16" s="1">
        <v>0</v>
      </c>
      <c r="C16" s="1">
        <v>-3.9969999999999999E-2</v>
      </c>
      <c r="D16" s="1">
        <v>-0.18478</v>
      </c>
      <c r="E16" s="1">
        <v>-0.40706999999999999</v>
      </c>
      <c r="F16" s="1">
        <v>-0.15815000000000001</v>
      </c>
      <c r="G16" s="1">
        <v>-0.78778000000000004</v>
      </c>
      <c r="H16" s="1">
        <v>-0.52702000000000004</v>
      </c>
      <c r="I16" s="1">
        <v>-0.41766999999999999</v>
      </c>
      <c r="J16" s="1">
        <v>-0.23957999999999999</v>
      </c>
    </row>
    <row r="17" spans="1:10">
      <c r="A17" s="8" t="s">
        <v>161</v>
      </c>
      <c r="B17" s="1">
        <v>0</v>
      </c>
      <c r="C17" s="1">
        <v>-0.14568</v>
      </c>
      <c r="D17" s="1">
        <v>-0.35908000000000001</v>
      </c>
      <c r="E17" s="1">
        <v>-0.91302000000000005</v>
      </c>
      <c r="F17" s="1">
        <v>-0.87622</v>
      </c>
      <c r="G17" s="1">
        <v>-1.19015</v>
      </c>
      <c r="H17" s="1">
        <v>0.184471</v>
      </c>
      <c r="I17" s="1">
        <v>-0.14696999999999999</v>
      </c>
      <c r="J17" s="1">
        <v>0.14920600000000001</v>
      </c>
    </row>
  </sheetData>
  <mergeCells count="3">
    <mergeCell ref="B1:D1"/>
    <mergeCell ref="E1:G1"/>
    <mergeCell ref="H1:J1"/>
  </mergeCells>
  <phoneticPr fontId="2" type="noConversion"/>
  <conditionalFormatting sqref="A18:XFD1048576 K1:XFD17">
    <cfRule type="duplicateValues" dxfId="41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470C4-080C-4D4D-8A04-0F6E40F3A0AC}">
  <dimension ref="A1:D5"/>
  <sheetViews>
    <sheetView workbookViewId="0">
      <selection activeCell="J11" sqref="J11"/>
    </sheetView>
  </sheetViews>
  <sheetFormatPr defaultRowHeight="14"/>
  <sheetData>
    <row r="1" spans="1:4">
      <c r="A1" s="36" t="s">
        <v>164</v>
      </c>
      <c r="B1" s="36"/>
      <c r="C1" s="36"/>
    </row>
    <row r="2" spans="1:4">
      <c r="A2" s="2"/>
      <c r="B2" s="2" t="s">
        <v>162</v>
      </c>
      <c r="C2" s="2" t="s">
        <v>163</v>
      </c>
      <c r="D2" s="2"/>
    </row>
    <row r="3" spans="1:4">
      <c r="A3" s="4" t="s">
        <v>0</v>
      </c>
      <c r="B3" s="1">
        <v>0.82799999999999996</v>
      </c>
      <c r="C3" s="1">
        <v>99.171999999999997</v>
      </c>
      <c r="D3" s="1"/>
    </row>
    <row r="4" spans="1:4">
      <c r="A4" s="4" t="s">
        <v>1</v>
      </c>
      <c r="B4" s="1">
        <v>2.1469999999999998</v>
      </c>
      <c r="C4" s="1">
        <v>97.852999999999994</v>
      </c>
      <c r="D4" s="1"/>
    </row>
    <row r="5" spans="1:4">
      <c r="A5" s="4" t="s">
        <v>56</v>
      </c>
      <c r="B5" s="1">
        <v>0.94199999999999995</v>
      </c>
      <c r="C5" s="1">
        <v>99.058000000000007</v>
      </c>
      <c r="D5" s="1"/>
    </row>
  </sheetData>
  <mergeCells count="1">
    <mergeCell ref="A1:C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EB889-5AA9-4342-AC3C-B260B76BFC8E}">
  <dimension ref="A1:D47"/>
  <sheetViews>
    <sheetView workbookViewId="0">
      <selection activeCell="M17" sqref="M17"/>
    </sheetView>
  </sheetViews>
  <sheetFormatPr defaultRowHeight="14"/>
  <sheetData>
    <row r="1" spans="1:4">
      <c r="A1" s="2" t="s">
        <v>0</v>
      </c>
      <c r="B1" s="2" t="s">
        <v>1</v>
      </c>
      <c r="C1" s="2" t="s">
        <v>56</v>
      </c>
    </row>
    <row r="2" spans="1:4">
      <c r="A2" s="1">
        <v>9.7222221999999991</v>
      </c>
      <c r="B2" s="1">
        <v>14.5299145</v>
      </c>
      <c r="C2" s="1">
        <v>11.864406799999999</v>
      </c>
      <c r="D2" s="2"/>
    </row>
    <row r="3" spans="1:4">
      <c r="A3" s="1">
        <v>12.3287671</v>
      </c>
      <c r="B3" s="1">
        <v>14.150943399999999</v>
      </c>
      <c r="C3" s="1">
        <v>15.277777800000001</v>
      </c>
      <c r="D3" s="1"/>
    </row>
    <row r="4" spans="1:4">
      <c r="A4" s="1">
        <v>9.3333332999999996</v>
      </c>
      <c r="B4" s="1">
        <v>8.6419753000000004</v>
      </c>
      <c r="C4" s="1">
        <v>11.428571399999999</v>
      </c>
      <c r="D4" s="1"/>
    </row>
    <row r="5" spans="1:4">
      <c r="A5" s="1">
        <v>6.4935064999999996</v>
      </c>
      <c r="B5" s="1">
        <v>11.650485400000001</v>
      </c>
      <c r="C5" s="1">
        <v>6.6666667000000004</v>
      </c>
      <c r="D5" s="1"/>
    </row>
    <row r="6" spans="1:4">
      <c r="A6" s="1">
        <v>4.3103448000000002</v>
      </c>
      <c r="B6" s="1">
        <v>16.0377358</v>
      </c>
      <c r="C6" s="1">
        <v>7.5949366999999999</v>
      </c>
      <c r="D6" s="1"/>
    </row>
    <row r="7" spans="1:4">
      <c r="A7" s="1">
        <v>8.8888888999999995</v>
      </c>
      <c r="B7" s="1">
        <v>16.831683200000001</v>
      </c>
      <c r="C7" s="1">
        <v>9.375</v>
      </c>
      <c r="D7" s="1"/>
    </row>
    <row r="8" spans="1:4">
      <c r="A8" s="1">
        <v>3.9473684000000002</v>
      </c>
      <c r="B8" s="1">
        <v>12.820512799999999</v>
      </c>
      <c r="C8" s="1">
        <v>11.7021277</v>
      </c>
      <c r="D8" s="1"/>
    </row>
    <row r="9" spans="1:4">
      <c r="A9" s="1">
        <v>11.5384615</v>
      </c>
      <c r="B9" s="1">
        <v>12.0879121</v>
      </c>
      <c r="C9" s="1">
        <v>12.962963</v>
      </c>
      <c r="D9" s="1"/>
    </row>
    <row r="10" spans="1:4">
      <c r="A10" s="1">
        <v>14.814814800000001</v>
      </c>
      <c r="B10" s="1">
        <v>10.8433735</v>
      </c>
      <c r="C10" s="1">
        <v>11.8421053</v>
      </c>
      <c r="D10" s="1"/>
    </row>
    <row r="11" spans="1:4">
      <c r="A11" s="1">
        <v>12.162162199999999</v>
      </c>
      <c r="B11" s="1">
        <v>12.037037</v>
      </c>
      <c r="C11" s="1">
        <v>8.6206896999999998</v>
      </c>
      <c r="D11" s="1"/>
    </row>
    <row r="12" spans="1:4">
      <c r="A12" s="1">
        <v>6.4516128999999998</v>
      </c>
      <c r="B12" s="1">
        <v>15.4929577</v>
      </c>
      <c r="C12" s="1">
        <v>3.7037037000000002</v>
      </c>
      <c r="D12" s="1"/>
    </row>
    <row r="13" spans="1:4">
      <c r="A13" s="1">
        <v>12.6984127</v>
      </c>
      <c r="B13" s="1">
        <v>16.216216200000002</v>
      </c>
      <c r="C13" s="1">
        <v>6.9444444000000001</v>
      </c>
      <c r="D13" s="1"/>
    </row>
    <row r="14" spans="1:4">
      <c r="A14" s="1">
        <v>3.8961039</v>
      </c>
      <c r="B14" s="1">
        <v>6.7307692000000001</v>
      </c>
      <c r="C14" s="1">
        <v>7.6923076999999997</v>
      </c>
      <c r="D14" s="1"/>
    </row>
    <row r="15" spans="1:4">
      <c r="A15" s="1">
        <v>2.8169013999999999</v>
      </c>
      <c r="B15" s="1">
        <v>6.3829786999999998</v>
      </c>
      <c r="C15" s="1">
        <v>8.8235294</v>
      </c>
      <c r="D15" s="1"/>
    </row>
    <row r="16" spans="1:4">
      <c r="A16" s="1">
        <v>1.2048193</v>
      </c>
      <c r="B16" s="1">
        <v>13.636363599999999</v>
      </c>
      <c r="C16" s="1">
        <v>4.1666667000000004</v>
      </c>
      <c r="D16" s="1"/>
    </row>
    <row r="17" spans="1:4">
      <c r="A17" s="1">
        <v>3.7735848999999999</v>
      </c>
      <c r="B17" s="1">
        <v>10.9589041</v>
      </c>
      <c r="C17" s="1">
        <v>6.3291139000000003</v>
      </c>
      <c r="D17" s="1"/>
    </row>
    <row r="18" spans="1:4">
      <c r="A18" s="1">
        <v>3.4482759000000001</v>
      </c>
      <c r="B18" s="1">
        <v>12</v>
      </c>
      <c r="C18" s="1">
        <v>6.5573769999999998</v>
      </c>
      <c r="D18" s="1"/>
    </row>
    <row r="19" spans="1:4">
      <c r="A19" s="1"/>
      <c r="B19" s="1"/>
      <c r="C19" s="1"/>
      <c r="D19" s="1"/>
    </row>
    <row r="20" spans="1:4">
      <c r="A20" s="1">
        <v>12.345679000000001</v>
      </c>
      <c r="B20" s="1">
        <v>13.2231405</v>
      </c>
      <c r="C20" s="1">
        <v>12.307692299999999</v>
      </c>
      <c r="D20" s="1"/>
    </row>
    <row r="21" spans="1:4">
      <c r="A21" s="1">
        <v>12.3595506</v>
      </c>
      <c r="B21" s="1">
        <v>13.861386100000001</v>
      </c>
      <c r="C21" s="1">
        <v>11.6883117</v>
      </c>
      <c r="D21" s="1"/>
    </row>
    <row r="22" spans="1:4">
      <c r="A22" s="1">
        <v>10.975609800000001</v>
      </c>
      <c r="B22" s="1">
        <v>12.631578899999999</v>
      </c>
      <c r="C22" s="1">
        <v>9.7560976000000004</v>
      </c>
      <c r="D22" s="1"/>
    </row>
    <row r="23" spans="1:4">
      <c r="A23" s="1">
        <v>4.3010752999999999</v>
      </c>
      <c r="B23" s="1">
        <v>11.827957</v>
      </c>
      <c r="C23" s="1">
        <v>9.3023255999999996</v>
      </c>
      <c r="D23" s="1"/>
    </row>
    <row r="24" spans="1:4">
      <c r="A24" s="1">
        <v>4.8387096999999999</v>
      </c>
      <c r="B24" s="1">
        <v>13.1313131</v>
      </c>
      <c r="C24" s="1">
        <v>3.6363636000000001</v>
      </c>
      <c r="D24" s="1"/>
    </row>
    <row r="25" spans="1:4">
      <c r="A25" s="1">
        <v>7.3684210999999999</v>
      </c>
      <c r="B25" s="1">
        <v>12.6126126</v>
      </c>
      <c r="C25" s="1">
        <v>8.1967213000000001</v>
      </c>
    </row>
    <row r="26" spans="1:4">
      <c r="A26" s="1">
        <v>7.4626865999999996</v>
      </c>
      <c r="B26" s="1">
        <v>13.3858268</v>
      </c>
      <c r="C26" s="1">
        <v>14.4444444</v>
      </c>
    </row>
    <row r="27" spans="1:4">
      <c r="A27" s="1">
        <v>10.8910891</v>
      </c>
      <c r="B27" s="1">
        <v>13.1578947</v>
      </c>
      <c r="C27" s="1">
        <v>9.8039216000000007</v>
      </c>
      <c r="D27" s="1"/>
    </row>
    <row r="28" spans="1:4">
      <c r="A28" s="1">
        <v>15.5172414</v>
      </c>
      <c r="B28" s="1">
        <v>10</v>
      </c>
      <c r="C28" s="1">
        <v>8.2352941000000008</v>
      </c>
      <c r="D28" s="1"/>
    </row>
    <row r="29" spans="1:4">
      <c r="A29" s="1">
        <v>9.6774193999999998</v>
      </c>
      <c r="B29" s="1">
        <v>13.5135135</v>
      </c>
      <c r="C29" s="1">
        <v>11.1111111</v>
      </c>
      <c r="D29" s="1"/>
    </row>
    <row r="30" spans="1:4">
      <c r="A30" s="1">
        <v>5.7142856999999996</v>
      </c>
      <c r="B30" s="1">
        <v>12.9032258</v>
      </c>
      <c r="C30" s="1">
        <v>8.2191781000000006</v>
      </c>
      <c r="D30" s="1"/>
    </row>
    <row r="31" spans="1:4">
      <c r="A31" s="1">
        <v>7.2463768000000002</v>
      </c>
      <c r="B31" s="1">
        <v>13.953488399999999</v>
      </c>
      <c r="C31" s="1">
        <v>13.75</v>
      </c>
      <c r="D31" s="1"/>
    </row>
    <row r="32" spans="1:4">
      <c r="A32" s="1">
        <v>5.9523809999999999</v>
      </c>
      <c r="B32" s="1">
        <v>8.6021505000000005</v>
      </c>
      <c r="C32" s="1">
        <v>12.8712871</v>
      </c>
      <c r="D32" s="1"/>
    </row>
    <row r="33" spans="1:3">
      <c r="A33" s="1"/>
      <c r="B33" s="1"/>
      <c r="C33" s="1"/>
    </row>
    <row r="34" spans="1:3">
      <c r="A34" s="1">
        <v>5.9701493000000001</v>
      </c>
      <c r="B34" s="1">
        <v>14.4230769</v>
      </c>
      <c r="C34" s="1">
        <v>10.8108108</v>
      </c>
    </row>
    <row r="35" spans="1:3">
      <c r="A35" s="1">
        <v>3.5087719000000002</v>
      </c>
      <c r="B35" s="1">
        <v>14.9122807</v>
      </c>
      <c r="C35" s="1">
        <v>11.5702479</v>
      </c>
    </row>
    <row r="36" spans="1:3">
      <c r="A36" s="1">
        <v>5.0847458000000003</v>
      </c>
      <c r="B36" s="1">
        <v>12.121212099999999</v>
      </c>
      <c r="C36" s="1">
        <v>6.0606061000000002</v>
      </c>
    </row>
    <row r="37" spans="1:3">
      <c r="A37" s="1">
        <v>5.8823528999999999</v>
      </c>
      <c r="B37" s="1">
        <v>9.4736841999999992</v>
      </c>
      <c r="C37" s="1">
        <v>8.0459770000000006</v>
      </c>
    </row>
    <row r="38" spans="1:3">
      <c r="A38" s="1">
        <v>8.5365853999999999</v>
      </c>
      <c r="B38" s="1">
        <v>9.4594594999999995</v>
      </c>
      <c r="C38" s="1">
        <v>9.7826087000000008</v>
      </c>
    </row>
    <row r="39" spans="1:3">
      <c r="A39" s="1">
        <v>10.3896104</v>
      </c>
      <c r="B39" s="1">
        <v>6.3492062999999996</v>
      </c>
      <c r="C39" s="1">
        <v>13.8297872</v>
      </c>
    </row>
    <row r="40" spans="1:3">
      <c r="A40" s="1">
        <v>2.0408162999999999</v>
      </c>
      <c r="B40" s="1">
        <v>6.5217390999999996</v>
      </c>
      <c r="C40" s="1">
        <v>8.6538462000000003</v>
      </c>
    </row>
    <row r="41" spans="1:3">
      <c r="A41" s="1">
        <v>6.0240964000000004</v>
      </c>
      <c r="B41" s="1">
        <v>9.8901099000000006</v>
      </c>
      <c r="C41" s="1">
        <v>4.4642856999999996</v>
      </c>
    </row>
    <row r="42" spans="1:3">
      <c r="A42" s="1">
        <v>4.3956043999999999</v>
      </c>
      <c r="B42" s="1">
        <v>12.5</v>
      </c>
      <c r="C42" s="1">
        <v>9.2105262999999997</v>
      </c>
    </row>
    <row r="43" spans="1:3">
      <c r="A43" s="1">
        <v>8.1081081000000008</v>
      </c>
      <c r="B43" s="1">
        <v>14.9425287</v>
      </c>
      <c r="C43" s="1">
        <v>7.8431373000000004</v>
      </c>
    </row>
    <row r="44" spans="1:3">
      <c r="A44" s="1">
        <v>10.1449275</v>
      </c>
      <c r="B44" s="1">
        <v>20.2380952</v>
      </c>
      <c r="C44" s="1">
        <v>8.3333332999999996</v>
      </c>
    </row>
    <row r="45" spans="1:3">
      <c r="A45" s="1">
        <v>3.9603959999999998</v>
      </c>
      <c r="B45" s="1">
        <v>16.049382699999999</v>
      </c>
      <c r="C45" s="1">
        <v>4.0816327000000001</v>
      </c>
    </row>
    <row r="46" spans="1:3">
      <c r="A46" s="1">
        <v>12.7272727</v>
      </c>
      <c r="B46" s="1">
        <v>13.4615385</v>
      </c>
      <c r="C46" s="1">
        <v>3.6144577999999998</v>
      </c>
    </row>
    <row r="47" spans="1:3">
      <c r="A47" s="1">
        <v>7.2916667000000004</v>
      </c>
      <c r="B47" s="1">
        <v>11.9047619</v>
      </c>
      <c r="C47" s="1">
        <v>2.7397260000000001</v>
      </c>
    </row>
  </sheetData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4332A-6934-4BD7-9D63-433905793DF6}">
  <dimension ref="A1:M8"/>
  <sheetViews>
    <sheetView topLeftCell="B1" workbookViewId="0">
      <selection activeCell="O14" sqref="O14"/>
    </sheetView>
  </sheetViews>
  <sheetFormatPr defaultRowHeight="14"/>
  <sheetData>
    <row r="1" spans="1:13">
      <c r="A1" s="2"/>
      <c r="B1" s="28" t="s">
        <v>0</v>
      </c>
      <c r="C1" s="28"/>
      <c r="D1" s="28"/>
      <c r="E1" s="28" t="s">
        <v>2</v>
      </c>
      <c r="F1" s="28"/>
      <c r="G1" s="28"/>
      <c r="H1" s="28" t="s">
        <v>3</v>
      </c>
      <c r="I1" s="28"/>
      <c r="J1" s="28"/>
      <c r="K1" s="28" t="s">
        <v>57</v>
      </c>
      <c r="L1" s="28"/>
      <c r="M1" s="28"/>
    </row>
    <row r="2" spans="1:13">
      <c r="A2" s="4" t="s">
        <v>165</v>
      </c>
      <c r="B2" s="1">
        <v>1.0069151420585301</v>
      </c>
      <c r="C2" s="1">
        <v>0.94250164666993197</v>
      </c>
      <c r="D2" s="1">
        <v>1.0351597130000001</v>
      </c>
      <c r="E2" s="1">
        <v>0.98511889681901099</v>
      </c>
      <c r="F2" s="1">
        <v>1.1031939803820101</v>
      </c>
      <c r="G2" s="1">
        <v>1.0149637199999999</v>
      </c>
      <c r="H2" s="1">
        <v>1.7202162784883901</v>
      </c>
      <c r="I2" s="1">
        <v>2.1127046875796398</v>
      </c>
      <c r="J2" s="1">
        <v>1.766172565</v>
      </c>
      <c r="K2" s="1">
        <v>1.2252511656170699</v>
      </c>
      <c r="L2" s="1">
        <v>1.1869876847061001</v>
      </c>
      <c r="M2" s="1">
        <v>1.4207858529999999</v>
      </c>
    </row>
    <row r="3" spans="1:13">
      <c r="A3" s="4" t="s">
        <v>166</v>
      </c>
      <c r="B3" s="1">
        <v>0.96598859493368905</v>
      </c>
      <c r="C3" s="1">
        <v>1.0557296548255</v>
      </c>
      <c r="D3" s="1">
        <v>0.86782726916078801</v>
      </c>
      <c r="E3" s="1">
        <v>0.86095742284696597</v>
      </c>
      <c r="F3" s="1">
        <v>0.75896747130792697</v>
      </c>
      <c r="G3" s="1">
        <v>0.68875049196986005</v>
      </c>
      <c r="H3" s="1">
        <v>2.8496131511755798</v>
      </c>
      <c r="I3" s="1">
        <v>2.6663365071485901</v>
      </c>
      <c r="J3" s="1">
        <v>2.42018119452969</v>
      </c>
      <c r="K3" s="1">
        <v>1.4798165037819799</v>
      </c>
      <c r="L3" s="1">
        <v>1.3255713751442399</v>
      </c>
      <c r="M3" s="1">
        <v>1.2493027832988901</v>
      </c>
    </row>
    <row r="4" spans="1:13">
      <c r="A4" s="4" t="s">
        <v>167</v>
      </c>
      <c r="B4" s="1">
        <v>0.768362889223004</v>
      </c>
      <c r="C4" s="1">
        <v>0.88219417592084604</v>
      </c>
      <c r="D4" s="1">
        <v>0.82368321124364996</v>
      </c>
      <c r="E4" s="1">
        <v>0.76752426990688105</v>
      </c>
      <c r="F4" s="1">
        <v>1.03103013940817</v>
      </c>
      <c r="G4" s="1">
        <v>0.90138419244152601</v>
      </c>
      <c r="H4" s="1">
        <v>1.7982729633716601</v>
      </c>
      <c r="I4" s="1">
        <v>1.9377301691042399</v>
      </c>
      <c r="J4" s="1">
        <v>2.0956795751517601</v>
      </c>
      <c r="K4" s="1">
        <v>1.1274357412687099</v>
      </c>
      <c r="L4" s="1">
        <v>1.4017410524232401</v>
      </c>
      <c r="M4" s="1">
        <v>1.3791054466350701</v>
      </c>
    </row>
    <row r="5" spans="1:13">
      <c r="A5" s="4" t="s">
        <v>168</v>
      </c>
      <c r="B5" s="1">
        <v>0.91385980165164404</v>
      </c>
      <c r="C5" s="1">
        <v>0.90613724681761398</v>
      </c>
      <c r="D5" s="1">
        <v>0.77056327868158803</v>
      </c>
      <c r="E5" s="1">
        <v>0.94653313710773401</v>
      </c>
      <c r="F5" s="1">
        <v>0.86579028218361598</v>
      </c>
      <c r="G5" s="1">
        <v>0.78315999227303801</v>
      </c>
      <c r="H5" s="1">
        <v>2.6436613777543601</v>
      </c>
      <c r="I5" s="1">
        <v>2.2129054096813201</v>
      </c>
      <c r="J5" s="1">
        <v>2.1949016212350001</v>
      </c>
      <c r="K5" s="1">
        <v>1.6191806035655001</v>
      </c>
      <c r="L5" s="1">
        <v>1.40745869835823</v>
      </c>
      <c r="M5" s="1">
        <v>1.2675594946933399</v>
      </c>
    </row>
    <row r="6" spans="1:13">
      <c r="A6" s="4" t="s">
        <v>169</v>
      </c>
      <c r="B6" s="1">
        <v>0.99962986154507005</v>
      </c>
      <c r="C6" s="1">
        <v>0.86762129440637004</v>
      </c>
      <c r="D6" s="1">
        <v>0.95807433128942998</v>
      </c>
      <c r="E6" s="1">
        <v>0.63888920000940996</v>
      </c>
      <c r="F6" s="1">
        <v>0.7102923966836</v>
      </c>
      <c r="G6" s="1">
        <v>0.64015490568343003</v>
      </c>
      <c r="H6" s="1">
        <v>1.76971939027188</v>
      </c>
      <c r="I6" s="1">
        <v>1.61709148351034</v>
      </c>
      <c r="J6" s="1">
        <v>1.7753412382644</v>
      </c>
      <c r="K6" s="1">
        <v>1.06592985528762</v>
      </c>
      <c r="L6" s="1">
        <v>1.0733427349990401</v>
      </c>
      <c r="M6" s="1">
        <v>1.1450440189266899</v>
      </c>
    </row>
    <row r="7" spans="1:13">
      <c r="A7" s="4" t="s">
        <v>170</v>
      </c>
      <c r="B7" s="1">
        <v>0.99994427986348999</v>
      </c>
      <c r="C7" s="1">
        <v>0.82777789127889001</v>
      </c>
      <c r="D7" s="1">
        <v>0.75102997361016</v>
      </c>
      <c r="E7" s="1">
        <v>0.81145679259547998</v>
      </c>
      <c r="F7" s="1">
        <v>0.69592501469548995</v>
      </c>
      <c r="G7" s="1">
        <v>0.59526532091479001</v>
      </c>
      <c r="H7" s="1">
        <v>1.32488777124167</v>
      </c>
      <c r="I7" s="1">
        <v>1.4641136714666101</v>
      </c>
      <c r="J7" s="1">
        <v>1.44523975661877</v>
      </c>
      <c r="K7" s="1">
        <v>1.1753357609647199</v>
      </c>
      <c r="L7" s="1">
        <v>1.0860595054794699</v>
      </c>
      <c r="M7" s="1">
        <v>1.0987818501385</v>
      </c>
    </row>
    <row r="8" spans="1:13">
      <c r="A8" s="4" t="s">
        <v>326</v>
      </c>
      <c r="B8" s="1">
        <v>0.91706203981979995</v>
      </c>
      <c r="C8" s="1">
        <v>0.90255684647920997</v>
      </c>
      <c r="D8" s="1">
        <v>1.09042037878809</v>
      </c>
      <c r="E8" s="1">
        <v>1.56704364754534</v>
      </c>
      <c r="F8" s="1">
        <v>1.25615343489348</v>
      </c>
      <c r="G8" s="1">
        <v>1.08800402889996</v>
      </c>
      <c r="H8" s="1">
        <v>1.17687363936675</v>
      </c>
      <c r="I8" s="1">
        <v>1.0088991165461501</v>
      </c>
      <c r="J8" s="1">
        <v>1.7918981805291401</v>
      </c>
      <c r="K8" s="1">
        <v>0.70730631316504999</v>
      </c>
      <c r="L8" s="1">
        <v>0.88563614644763</v>
      </c>
      <c r="M8" s="1">
        <v>2.48373994957625</v>
      </c>
    </row>
  </sheetData>
  <mergeCells count="4">
    <mergeCell ref="B1:D1"/>
    <mergeCell ref="E1:G1"/>
    <mergeCell ref="H1:J1"/>
    <mergeCell ref="K1:M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C0DC6-D735-42ED-B436-37946984062C}">
  <dimension ref="A1:R2"/>
  <sheetViews>
    <sheetView workbookViewId="0">
      <selection activeCell="Q39" sqref="A1:XFD1048576"/>
    </sheetView>
  </sheetViews>
  <sheetFormatPr defaultRowHeight="14"/>
  <sheetData>
    <row r="1" spans="1:18">
      <c r="A1" s="28" t="s">
        <v>0</v>
      </c>
      <c r="B1" s="28"/>
      <c r="C1" s="28"/>
      <c r="D1" s="28" t="s">
        <v>1</v>
      </c>
      <c r="E1" s="28"/>
      <c r="F1" s="28"/>
      <c r="G1" s="28" t="s">
        <v>56</v>
      </c>
      <c r="H1" s="28"/>
      <c r="I1" s="28"/>
      <c r="J1" s="28" t="s">
        <v>2</v>
      </c>
      <c r="K1" s="28"/>
      <c r="L1" s="28"/>
      <c r="M1" s="28" t="s">
        <v>3</v>
      </c>
      <c r="N1" s="28"/>
      <c r="O1" s="28"/>
      <c r="P1" s="28" t="s">
        <v>57</v>
      </c>
      <c r="Q1" s="28"/>
      <c r="R1" s="28"/>
    </row>
    <row r="2" spans="1:18">
      <c r="A2" s="1">
        <v>0.35236449802479902</v>
      </c>
      <c r="B2" s="1">
        <v>0.99972532675709602</v>
      </c>
      <c r="C2" s="1">
        <v>1.0362341568186899</v>
      </c>
      <c r="D2" s="1">
        <v>4.0901764170559503</v>
      </c>
      <c r="E2" s="1">
        <v>4.9231931103331199</v>
      </c>
      <c r="F2" s="1">
        <v>2.9091916632924999</v>
      </c>
      <c r="G2" s="1">
        <v>1.3345705419021501</v>
      </c>
      <c r="H2" s="1">
        <v>0.27710811667629698</v>
      </c>
      <c r="I2" s="1">
        <v>0.34862920672500403</v>
      </c>
      <c r="J2" s="1">
        <v>5.7546767876299301</v>
      </c>
      <c r="K2" s="1">
        <v>16.192451431944001</v>
      </c>
      <c r="L2" s="1">
        <v>10.3530499317951</v>
      </c>
      <c r="M2" s="1">
        <v>40.4983098495928</v>
      </c>
      <c r="N2" s="1">
        <v>36.869809111861898</v>
      </c>
      <c r="O2" s="1">
        <v>46.863615938186697</v>
      </c>
      <c r="P2" s="1">
        <v>4.9694065093445197</v>
      </c>
      <c r="Q2" s="1">
        <v>6.7785433703826898</v>
      </c>
      <c r="R2" s="1">
        <v>6.9036560812109196</v>
      </c>
    </row>
  </sheetData>
  <mergeCells count="6">
    <mergeCell ref="P1:R1"/>
    <mergeCell ref="A1:C1"/>
    <mergeCell ref="D1:F1"/>
    <mergeCell ref="G1:I1"/>
    <mergeCell ref="J1:L1"/>
    <mergeCell ref="M1:O1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916D7-9DC3-4817-BB42-42EFB4C1FB35}">
  <dimension ref="A1:M23"/>
  <sheetViews>
    <sheetView workbookViewId="0">
      <selection activeCell="O19" sqref="A1:XFD1048576"/>
    </sheetView>
  </sheetViews>
  <sheetFormatPr defaultRowHeight="14"/>
  <sheetData>
    <row r="1" spans="1:13">
      <c r="A1" s="37" t="s">
        <v>174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3.25" customHeight="1">
      <c r="A2" s="2"/>
      <c r="B2" s="28" t="s">
        <v>0</v>
      </c>
      <c r="C2" s="28"/>
      <c r="D2" s="28"/>
      <c r="E2" s="28" t="s">
        <v>1</v>
      </c>
      <c r="F2" s="28"/>
      <c r="G2" s="28"/>
      <c r="H2" s="28" t="s">
        <v>2</v>
      </c>
      <c r="I2" s="28"/>
      <c r="J2" s="28"/>
      <c r="K2" s="28" t="s">
        <v>3</v>
      </c>
      <c r="L2" s="28"/>
      <c r="M2" s="28"/>
    </row>
    <row r="3" spans="1:13">
      <c r="A3" s="4" t="s">
        <v>171</v>
      </c>
      <c r="B3" s="1">
        <v>0.99816289707676198</v>
      </c>
      <c r="C3" s="1">
        <v>0.548703376287486</v>
      </c>
      <c r="D3" s="1">
        <v>0.61219252841818095</v>
      </c>
      <c r="E3" s="1">
        <v>0.67948462754744798</v>
      </c>
      <c r="F3" s="1">
        <v>0.22930319613692701</v>
      </c>
      <c r="G3" s="1">
        <v>0.46182013648449399</v>
      </c>
      <c r="H3" s="1">
        <v>41.071881025847503</v>
      </c>
      <c r="I3" s="1">
        <v>44.930445686222498</v>
      </c>
      <c r="J3" s="1">
        <v>42.3748516839564</v>
      </c>
      <c r="K3" s="1">
        <v>96.502812523960799</v>
      </c>
      <c r="L3" s="1">
        <v>85.837697145041005</v>
      </c>
      <c r="M3" s="1">
        <v>85.904224377899396</v>
      </c>
    </row>
    <row r="4" spans="1:13">
      <c r="A4" s="4" t="s">
        <v>172</v>
      </c>
      <c r="B4" s="1">
        <v>0.235836910448119</v>
      </c>
      <c r="C4" s="1">
        <v>0.22963083808187301</v>
      </c>
      <c r="D4" s="1">
        <v>0.67150617184155004</v>
      </c>
      <c r="E4" s="1">
        <v>0.19561487042707601</v>
      </c>
      <c r="F4" s="1">
        <v>6.9072852737931997E-2</v>
      </c>
      <c r="G4" s="1">
        <v>0.18457024024458399</v>
      </c>
      <c r="H4" s="1">
        <v>32.1171129868045</v>
      </c>
      <c r="I4" s="1">
        <v>35.1955193574981</v>
      </c>
      <c r="J4" s="1">
        <v>35.824615006138401</v>
      </c>
      <c r="K4" s="1">
        <v>29.340489077050901</v>
      </c>
      <c r="L4" s="1">
        <v>36.357895194140497</v>
      </c>
      <c r="M4" s="1">
        <v>28.1809214706091</v>
      </c>
    </row>
    <row r="5" spans="1:13">
      <c r="A5" s="4" t="s">
        <v>173</v>
      </c>
      <c r="B5" s="1">
        <v>0.76781314862138295</v>
      </c>
      <c r="C5" s="1">
        <v>0.16157242611196099</v>
      </c>
      <c r="D5" s="1">
        <v>0.71464760108076497</v>
      </c>
      <c r="E5" s="1">
        <v>0.122127464386784</v>
      </c>
      <c r="F5" s="1">
        <v>0.81724453046565404</v>
      </c>
      <c r="G5" s="1">
        <v>0.325351258152553</v>
      </c>
      <c r="H5" s="1">
        <v>15.740123237051</v>
      </c>
      <c r="I5" s="1">
        <v>18.5598796197831</v>
      </c>
      <c r="J5" s="1">
        <v>22.507288628538401</v>
      </c>
      <c r="K5" s="1">
        <v>19.429443211887399</v>
      </c>
      <c r="L5" s="1">
        <v>16.5619561725781</v>
      </c>
      <c r="M5" s="1">
        <v>14.9277474994856</v>
      </c>
    </row>
    <row r="7" spans="1:13">
      <c r="A7" s="37" t="s">
        <v>175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3">
      <c r="A8" s="2"/>
      <c r="B8" s="28" t="s">
        <v>0</v>
      </c>
      <c r="C8" s="28"/>
      <c r="D8" s="28"/>
      <c r="E8" s="28" t="s">
        <v>1</v>
      </c>
      <c r="F8" s="28"/>
      <c r="G8" s="28"/>
      <c r="H8" s="28" t="s">
        <v>2</v>
      </c>
      <c r="I8" s="28"/>
      <c r="J8" s="28"/>
      <c r="K8" s="28" t="s">
        <v>3</v>
      </c>
      <c r="L8" s="28"/>
      <c r="M8" s="28"/>
    </row>
    <row r="9" spans="1:13">
      <c r="A9" s="4" t="s">
        <v>171</v>
      </c>
      <c r="B9" s="1">
        <v>0.99376773417053399</v>
      </c>
      <c r="C9" s="1">
        <v>0.47344443245848</v>
      </c>
      <c r="D9" s="1">
        <v>0.81570425779774003</v>
      </c>
      <c r="E9" s="1">
        <v>0.93959872022026503</v>
      </c>
      <c r="F9" s="1">
        <v>1.0257107378999699</v>
      </c>
      <c r="G9" s="1">
        <v>0.75618132369169</v>
      </c>
      <c r="H9" s="1">
        <v>1.9564889266488299</v>
      </c>
      <c r="I9" s="1">
        <v>1.9684314481810801</v>
      </c>
      <c r="J9" s="1">
        <v>2.02255050398897</v>
      </c>
      <c r="K9" s="1">
        <v>10.2077466423928</v>
      </c>
      <c r="L9" s="1">
        <v>13.7379478171569</v>
      </c>
      <c r="M9" s="1">
        <v>12.410670365643099</v>
      </c>
    </row>
    <row r="10" spans="1:13">
      <c r="A10" s="4" t="s">
        <v>172</v>
      </c>
      <c r="B10" s="1">
        <v>0.525989632906667</v>
      </c>
      <c r="C10" s="1">
        <v>0.49146581110541199</v>
      </c>
      <c r="D10" s="1">
        <v>0.50983232379786203</v>
      </c>
      <c r="E10" s="1">
        <v>0.37545883520990597</v>
      </c>
      <c r="F10" s="1">
        <v>0.55677528754403505</v>
      </c>
      <c r="G10" s="1">
        <v>0.61525761096417597</v>
      </c>
      <c r="H10" s="1">
        <v>0.94940279441828601</v>
      </c>
      <c r="I10" s="1">
        <v>0.93098084338769604</v>
      </c>
      <c r="J10" s="1">
        <v>1.1926532772643601</v>
      </c>
      <c r="K10" s="1">
        <v>1.5131306327686</v>
      </c>
      <c r="L10" s="1">
        <v>1.2082293715313199</v>
      </c>
      <c r="M10" s="1">
        <v>2.4234674543269201</v>
      </c>
    </row>
    <row r="11" spans="1:13">
      <c r="A11" s="4" t="s">
        <v>173</v>
      </c>
      <c r="B11" s="1">
        <v>0.25174083783092899</v>
      </c>
      <c r="C11" s="1">
        <v>0.45432627607429299</v>
      </c>
      <c r="D11" s="1">
        <v>0.32967622227504101</v>
      </c>
      <c r="E11" s="1">
        <v>0.27107277482716202</v>
      </c>
      <c r="F11" s="1">
        <v>0.41388094971621597</v>
      </c>
      <c r="G11" s="1">
        <v>0.28733148674937498</v>
      </c>
      <c r="H11" s="1">
        <v>0.63521940102520003</v>
      </c>
      <c r="I11" s="1">
        <v>0.69886934592669203</v>
      </c>
      <c r="J11" s="1">
        <v>1.0656512290999101</v>
      </c>
      <c r="K11" s="1">
        <v>1.0203220442462799</v>
      </c>
      <c r="L11" s="1">
        <v>1.18704608487796</v>
      </c>
      <c r="M11" s="1">
        <v>1.2990037759188</v>
      </c>
    </row>
    <row r="13" spans="1:13">
      <c r="A13" s="37" t="s">
        <v>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  <row r="14" spans="1:13">
      <c r="A14" s="2"/>
      <c r="B14" s="28" t="s">
        <v>0</v>
      </c>
      <c r="C14" s="28"/>
      <c r="D14" s="28"/>
      <c r="E14" s="28" t="s">
        <v>1</v>
      </c>
      <c r="F14" s="28"/>
      <c r="G14" s="28"/>
      <c r="H14" s="28" t="s">
        <v>2</v>
      </c>
      <c r="I14" s="28"/>
      <c r="J14" s="28"/>
      <c r="K14" s="28" t="s">
        <v>3</v>
      </c>
      <c r="L14" s="28"/>
      <c r="M14" s="28"/>
    </row>
    <row r="15" spans="1:13">
      <c r="A15" s="4" t="s">
        <v>176</v>
      </c>
      <c r="B15" s="1">
        <v>1.00148256039516</v>
      </c>
      <c r="C15" s="1">
        <v>1.0931602208825799</v>
      </c>
      <c r="D15" s="1">
        <v>1.02571083553664</v>
      </c>
      <c r="E15" s="1">
        <v>4.0398571375751802</v>
      </c>
      <c r="F15" s="1">
        <v>4.3159193095859596</v>
      </c>
      <c r="G15" s="1">
        <v>4.2878690557226404</v>
      </c>
      <c r="H15" s="1">
        <v>278.18904515900101</v>
      </c>
      <c r="I15" s="1">
        <v>293.18614203992701</v>
      </c>
      <c r="J15" s="1">
        <v>358.30955688822399</v>
      </c>
      <c r="K15" s="1">
        <v>2017.6409555422199</v>
      </c>
      <c r="L15" s="1">
        <v>2352.1904521311199</v>
      </c>
      <c r="M15" s="1">
        <v>2153.45206305481</v>
      </c>
    </row>
    <row r="16" spans="1:13">
      <c r="A16" s="4" t="s">
        <v>177</v>
      </c>
      <c r="B16" s="1">
        <v>1.6348702906821599</v>
      </c>
      <c r="C16" s="1">
        <v>2.3673263283963899</v>
      </c>
      <c r="D16" s="1">
        <v>2.1790485627070999</v>
      </c>
      <c r="E16" s="1">
        <v>5.8574280751774497</v>
      </c>
      <c r="F16" s="1">
        <v>3.9143118463128901</v>
      </c>
      <c r="G16" s="1">
        <v>5.1923262487461201</v>
      </c>
      <c r="H16" s="1">
        <v>224.92500537717899</v>
      </c>
      <c r="I16" s="1">
        <v>240.42418991199901</v>
      </c>
      <c r="J16" s="1">
        <v>283.58070172096802</v>
      </c>
      <c r="K16" s="1">
        <v>592.13516161522296</v>
      </c>
      <c r="L16" s="1">
        <v>894.45435040632594</v>
      </c>
      <c r="M16" s="1">
        <v>576.01364713936096</v>
      </c>
    </row>
    <row r="17" spans="1:13">
      <c r="A17" s="4" t="s">
        <v>178</v>
      </c>
      <c r="B17" s="1">
        <v>2.4882086354358202</v>
      </c>
      <c r="C17" s="1">
        <v>2.1568900521195902</v>
      </c>
      <c r="D17" s="1">
        <v>1.80195829375176</v>
      </c>
      <c r="E17" s="1">
        <v>4.2031400082717099</v>
      </c>
      <c r="F17" s="1">
        <v>5.7654016280529596</v>
      </c>
      <c r="G17" s="1">
        <v>5.8879409964982896</v>
      </c>
      <c r="H17" s="1">
        <v>175.223752461272</v>
      </c>
      <c r="I17" s="1">
        <v>217.17346195334699</v>
      </c>
      <c r="J17" s="1">
        <v>234.79123115841301</v>
      </c>
      <c r="K17" s="1">
        <v>613.54670407699905</v>
      </c>
      <c r="L17" s="1">
        <v>673.01735291599505</v>
      </c>
      <c r="M17" s="1">
        <v>609.39029962058601</v>
      </c>
    </row>
    <row r="19" spans="1:13">
      <c r="A19" s="37" t="s">
        <v>180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</row>
    <row r="20" spans="1:13">
      <c r="A20" s="2"/>
      <c r="B20" s="28" t="s">
        <v>0</v>
      </c>
      <c r="C20" s="28"/>
      <c r="D20" s="28"/>
      <c r="E20" s="28" t="s">
        <v>1</v>
      </c>
      <c r="F20" s="28"/>
      <c r="G20" s="28"/>
      <c r="H20" s="28" t="s">
        <v>2</v>
      </c>
      <c r="I20" s="28"/>
      <c r="J20" s="28"/>
      <c r="K20" s="28" t="s">
        <v>3</v>
      </c>
      <c r="L20" s="28"/>
      <c r="M20" s="28"/>
    </row>
    <row r="21" spans="1:13">
      <c r="A21" s="4" t="s">
        <v>171</v>
      </c>
      <c r="B21" s="1">
        <v>0.99895056041084096</v>
      </c>
      <c r="C21" s="1">
        <v>2.2149697367642101</v>
      </c>
      <c r="D21" s="1">
        <v>1.3221999531251201</v>
      </c>
      <c r="E21" s="1">
        <v>2.94203767112728</v>
      </c>
      <c r="F21" s="1">
        <v>3.6255926910799601</v>
      </c>
      <c r="G21" s="1">
        <v>3.3223104473379399</v>
      </c>
      <c r="H21" s="1">
        <v>3.05224449007483</v>
      </c>
      <c r="I21" s="1">
        <v>3.7082881824132699</v>
      </c>
      <c r="J21" s="1">
        <v>1.9858821972216201</v>
      </c>
      <c r="K21" s="1">
        <v>59.171513915467102</v>
      </c>
      <c r="L21" s="1">
        <v>65.187618705356201</v>
      </c>
      <c r="M21" s="1">
        <v>57.603327750077703</v>
      </c>
    </row>
    <row r="22" spans="1:13">
      <c r="A22" s="4" t="s">
        <v>177</v>
      </c>
      <c r="B22" s="1">
        <v>0.77980297526768105</v>
      </c>
      <c r="C22" s="1">
        <v>0.36109502267254601</v>
      </c>
      <c r="D22" s="1">
        <v>0.66587884153495203</v>
      </c>
      <c r="E22" s="1">
        <v>0.27733025039430198</v>
      </c>
      <c r="F22" s="1">
        <v>1.5575186302772299</v>
      </c>
      <c r="G22" s="1">
        <v>0.81528384675098198</v>
      </c>
      <c r="H22" s="1">
        <v>1.3669529554430799</v>
      </c>
      <c r="I22" s="1">
        <v>2.0636605586428698</v>
      </c>
      <c r="J22" s="1">
        <v>2.2960415508324101</v>
      </c>
      <c r="K22" s="1">
        <v>10.8769388477567</v>
      </c>
      <c r="L22" s="1">
        <v>15.148390433221801</v>
      </c>
      <c r="M22" s="1">
        <v>9.46218761756381</v>
      </c>
    </row>
    <row r="23" spans="1:13">
      <c r="A23" s="4" t="s">
        <v>179</v>
      </c>
      <c r="B23" s="1">
        <v>0.80573854306909598</v>
      </c>
      <c r="C23" s="1">
        <v>0.65502303090034097</v>
      </c>
      <c r="D23" s="1">
        <v>0.28306991055327702</v>
      </c>
      <c r="E23" s="1">
        <v>0.63108098704003102</v>
      </c>
      <c r="F23" s="1">
        <v>0.53589948408785604</v>
      </c>
      <c r="G23" s="1">
        <v>0.74384993034719704</v>
      </c>
      <c r="H23" s="1">
        <v>1.2172594200981901</v>
      </c>
      <c r="I23" s="1">
        <v>1.7799471575753301</v>
      </c>
      <c r="J23" s="1">
        <v>1.4873566852523501</v>
      </c>
      <c r="K23" s="1">
        <v>7.3952658963064497</v>
      </c>
      <c r="L23" s="1">
        <v>6.4974367367934098</v>
      </c>
      <c r="M23" s="1">
        <v>8.1679637492664394</v>
      </c>
    </row>
  </sheetData>
  <mergeCells count="20">
    <mergeCell ref="A1:M1"/>
    <mergeCell ref="A7:M7"/>
    <mergeCell ref="B14:D14"/>
    <mergeCell ref="E14:G14"/>
    <mergeCell ref="H14:J14"/>
    <mergeCell ref="K14:M14"/>
    <mergeCell ref="A13:M13"/>
    <mergeCell ref="B2:D2"/>
    <mergeCell ref="E2:G2"/>
    <mergeCell ref="H2:J2"/>
    <mergeCell ref="K2:M2"/>
    <mergeCell ref="B8:D8"/>
    <mergeCell ref="E8:G8"/>
    <mergeCell ref="H8:J8"/>
    <mergeCell ref="K8:M8"/>
    <mergeCell ref="B20:D20"/>
    <mergeCell ref="E20:G20"/>
    <mergeCell ref="H20:J20"/>
    <mergeCell ref="K20:M20"/>
    <mergeCell ref="A19:M19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5D741-2376-4B63-B433-EB5A88532F92}">
  <dimension ref="A1:M11"/>
  <sheetViews>
    <sheetView workbookViewId="0">
      <selection activeCell="K15" sqref="A1:XFD1048576"/>
    </sheetView>
  </sheetViews>
  <sheetFormatPr defaultRowHeight="14"/>
  <sheetData>
    <row r="1" spans="1:13" ht="14.5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" t="s">
        <v>12</v>
      </c>
      <c r="B2" s="28" t="s">
        <v>0</v>
      </c>
      <c r="C2" s="28"/>
      <c r="D2" s="28"/>
      <c r="E2" s="28" t="s">
        <v>1</v>
      </c>
      <c r="F2" s="28"/>
      <c r="G2" s="28"/>
      <c r="H2" s="28" t="s">
        <v>6</v>
      </c>
      <c r="I2" s="28"/>
      <c r="J2" s="28"/>
      <c r="K2" s="28" t="s">
        <v>7</v>
      </c>
      <c r="L2" s="28"/>
      <c r="M2" s="28"/>
    </row>
    <row r="3" spans="1:13">
      <c r="A3" s="1">
        <v>2</v>
      </c>
      <c r="B3" s="1">
        <v>1.06472327205238</v>
      </c>
      <c r="C3" s="1">
        <v>0.88409648622360004</v>
      </c>
      <c r="D3" s="1">
        <v>0.99999576831665005</v>
      </c>
      <c r="E3" s="1">
        <v>0.85508457177228003</v>
      </c>
      <c r="F3" s="1">
        <v>0.53476637717331998</v>
      </c>
      <c r="G3" s="1">
        <v>0.67306660415721997</v>
      </c>
      <c r="H3" s="1">
        <v>7.1624338212993104</v>
      </c>
      <c r="I3" s="1">
        <v>6.2194090008287803</v>
      </c>
      <c r="J3" s="1">
        <v>8.3513389564567095</v>
      </c>
      <c r="K3" s="1">
        <v>17.2727918180763</v>
      </c>
      <c r="L3" s="1">
        <v>21.312208078771601</v>
      </c>
      <c r="M3" s="1">
        <v>19.080297023171799</v>
      </c>
    </row>
    <row r="4" spans="1:13">
      <c r="A4" s="1">
        <v>4</v>
      </c>
      <c r="B4" s="1">
        <v>0.66830815984502001</v>
      </c>
      <c r="C4" s="1">
        <v>1.0102557296394199</v>
      </c>
      <c r="D4" s="1">
        <v>1.15736555306303</v>
      </c>
      <c r="E4" s="1">
        <v>0.73667770694099999</v>
      </c>
      <c r="F4" s="1">
        <v>1.1612708783739101</v>
      </c>
      <c r="G4" s="1">
        <v>0.54644083557503997</v>
      </c>
      <c r="H4" s="1">
        <v>194.832448614242</v>
      </c>
      <c r="I4" s="1">
        <v>193.49326289502201</v>
      </c>
      <c r="J4" s="1">
        <v>213.42842584041</v>
      </c>
      <c r="K4" s="1">
        <v>787.90571797039502</v>
      </c>
      <c r="L4" s="1">
        <v>893.39157560615695</v>
      </c>
      <c r="M4" s="1">
        <v>779.22367757545203</v>
      </c>
    </row>
    <row r="5" spans="1:13">
      <c r="A5" s="1">
        <v>6</v>
      </c>
      <c r="B5" s="1">
        <v>1.5185396637116499</v>
      </c>
      <c r="C5" s="1">
        <v>1.5422257079339401</v>
      </c>
      <c r="D5" s="1">
        <v>1.24451597852912</v>
      </c>
      <c r="E5" s="1">
        <v>1.1899105752863399</v>
      </c>
      <c r="F5" s="1">
        <v>1.2367095625634601</v>
      </c>
      <c r="G5" s="1">
        <v>0.76043765863007995</v>
      </c>
      <c r="H5" s="1">
        <v>698.69792512365598</v>
      </c>
      <c r="I5" s="1">
        <v>771.91037667272997</v>
      </c>
      <c r="J5" s="1">
        <v>681.66479293754901</v>
      </c>
      <c r="K5" s="1">
        <v>1961.2085943664099</v>
      </c>
      <c r="L5" s="1">
        <v>2474.9168943178702</v>
      </c>
      <c r="M5" s="1">
        <v>2875.6802142954798</v>
      </c>
    </row>
    <row r="7" spans="1:13" ht="14.5">
      <c r="A7" s="29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>
      <c r="A8" s="2" t="s">
        <v>12</v>
      </c>
      <c r="B8" s="28" t="s">
        <v>0</v>
      </c>
      <c r="C8" s="28"/>
      <c r="D8" s="28"/>
      <c r="E8" s="28" t="s">
        <v>1</v>
      </c>
      <c r="F8" s="28"/>
      <c r="G8" s="28"/>
      <c r="H8" s="28" t="s">
        <v>6</v>
      </c>
      <c r="I8" s="28"/>
      <c r="J8" s="28"/>
      <c r="K8" s="28" t="s">
        <v>7</v>
      </c>
      <c r="L8" s="28"/>
      <c r="M8" s="28"/>
    </row>
    <row r="9" spans="1:13">
      <c r="A9" s="1">
        <v>2</v>
      </c>
      <c r="B9" s="1">
        <v>0.95663462319255999</v>
      </c>
      <c r="C9" s="1">
        <v>0.99998412678478998</v>
      </c>
      <c r="D9" s="1">
        <v>1.3622779279667001</v>
      </c>
      <c r="E9" s="1">
        <v>1.76755769187385</v>
      </c>
      <c r="F9" s="1">
        <v>1.79805417341992</v>
      </c>
      <c r="G9" s="1">
        <v>1.7026109576912201</v>
      </c>
      <c r="H9" s="1">
        <v>78.506680822331603</v>
      </c>
      <c r="I9" s="1">
        <v>50.395228944707</v>
      </c>
      <c r="J9" s="1">
        <v>69.818657973336798</v>
      </c>
      <c r="K9" s="1">
        <v>260.72985850158699</v>
      </c>
      <c r="L9" s="1">
        <v>217.28343739417301</v>
      </c>
      <c r="M9" s="1">
        <v>243.31468735940999</v>
      </c>
    </row>
    <row r="10" spans="1:13">
      <c r="A10" s="1">
        <v>4</v>
      </c>
      <c r="B10" s="1">
        <v>1.2718626577303001</v>
      </c>
      <c r="C10" s="1">
        <v>1.05732056808912</v>
      </c>
      <c r="D10" s="1">
        <v>1.0825482804774</v>
      </c>
      <c r="E10" s="1">
        <v>2.5108577575637598</v>
      </c>
      <c r="F10" s="1">
        <v>2.5954181903517002</v>
      </c>
      <c r="G10" s="1">
        <v>3.4328198240262</v>
      </c>
      <c r="H10" s="1">
        <v>465.65208326794499</v>
      </c>
      <c r="I10" s="1">
        <v>673.40757469874598</v>
      </c>
      <c r="J10" s="1">
        <v>435.11589676420601</v>
      </c>
      <c r="K10" s="1">
        <v>1845.9578689806699</v>
      </c>
      <c r="L10" s="1">
        <v>1525.35287385535</v>
      </c>
      <c r="M10" s="1">
        <v>1796.32298274044</v>
      </c>
    </row>
    <row r="11" spans="1:13">
      <c r="A11" s="1">
        <v>6</v>
      </c>
      <c r="B11" s="1">
        <v>1.3305067673843201</v>
      </c>
      <c r="C11" s="1">
        <v>2.3435241222543599</v>
      </c>
      <c r="D11" s="1">
        <v>1.06220403589143</v>
      </c>
      <c r="E11" s="1">
        <v>3.5899449058963402</v>
      </c>
      <c r="F11" s="1">
        <v>4.0140040265452503</v>
      </c>
      <c r="G11" s="1">
        <v>4.0594226478965698</v>
      </c>
      <c r="H11" s="1">
        <v>681.99353873088796</v>
      </c>
      <c r="I11" s="1">
        <v>588.21240221346602</v>
      </c>
      <c r="J11" s="1">
        <v>537.74054268218799</v>
      </c>
      <c r="K11" s="1">
        <v>2443.76276384222</v>
      </c>
      <c r="L11" s="1">
        <v>2701.2923638869302</v>
      </c>
      <c r="M11" s="1">
        <v>2499.1535059304101</v>
      </c>
    </row>
  </sheetData>
  <mergeCells count="10">
    <mergeCell ref="B8:D8"/>
    <mergeCell ref="E8:G8"/>
    <mergeCell ref="H8:J8"/>
    <mergeCell ref="K8:M8"/>
    <mergeCell ref="A1:M1"/>
    <mergeCell ref="A7:M7"/>
    <mergeCell ref="B2:D2"/>
    <mergeCell ref="E2:G2"/>
    <mergeCell ref="H2:J2"/>
    <mergeCell ref="K2:M2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98265-9830-4385-A5B6-F67F7FA377B9}">
  <dimension ref="A1:U7"/>
  <sheetViews>
    <sheetView workbookViewId="0">
      <selection activeCell="G29" sqref="A1:XFD1048576"/>
    </sheetView>
  </sheetViews>
  <sheetFormatPr defaultRowHeight="14"/>
  <sheetData>
    <row r="1" spans="1:21">
      <c r="A1" s="2" t="s">
        <v>181</v>
      </c>
      <c r="B1" s="28" t="s">
        <v>77</v>
      </c>
      <c r="C1" s="28"/>
      <c r="D1" s="28"/>
      <c r="E1" s="28"/>
      <c r="F1" s="28"/>
      <c r="G1" s="28" t="s">
        <v>1</v>
      </c>
      <c r="H1" s="28"/>
      <c r="I1" s="28"/>
      <c r="J1" s="28"/>
      <c r="K1" s="28"/>
      <c r="L1" s="28" t="s">
        <v>10</v>
      </c>
      <c r="M1" s="28"/>
      <c r="N1" s="28"/>
      <c r="O1" s="28"/>
      <c r="P1" s="28"/>
      <c r="Q1" s="28" t="s">
        <v>182</v>
      </c>
      <c r="R1" s="28"/>
      <c r="S1" s="28"/>
      <c r="T1" s="28"/>
      <c r="U1" s="28"/>
    </row>
    <row r="2" spans="1:21">
      <c r="A2" s="1">
        <v>6</v>
      </c>
      <c r="B2" s="1">
        <v>87.88</v>
      </c>
      <c r="C2" s="1">
        <v>24.576000000000001</v>
      </c>
      <c r="D2" s="1">
        <v>13.858000000000001</v>
      </c>
      <c r="E2" s="1">
        <v>32.4</v>
      </c>
      <c r="F2" s="1">
        <v>55.015999999999998</v>
      </c>
      <c r="G2" s="1">
        <v>11.83</v>
      </c>
      <c r="H2" s="1">
        <v>7.8125</v>
      </c>
      <c r="I2" s="1">
        <v>26.588000000000001</v>
      </c>
      <c r="J2" s="1">
        <v>45.5625</v>
      </c>
      <c r="K2" s="1">
        <v>33.048000000000002</v>
      </c>
      <c r="L2" s="1">
        <v>47.61</v>
      </c>
      <c r="M2" s="1">
        <v>18</v>
      </c>
      <c r="N2" s="1">
        <v>14.4</v>
      </c>
      <c r="O2" s="1">
        <v>19.600000000000001</v>
      </c>
      <c r="P2" s="1">
        <v>58.19</v>
      </c>
      <c r="Q2" s="1">
        <v>9.9224999999999994</v>
      </c>
      <c r="R2" s="1">
        <v>9.6875</v>
      </c>
      <c r="S2" s="1">
        <v>8</v>
      </c>
      <c r="T2" s="1">
        <v>43.537500000000001</v>
      </c>
      <c r="U2" s="1">
        <v>30.117999999999999</v>
      </c>
    </row>
    <row r="3" spans="1:21">
      <c r="A3" s="1">
        <v>9</v>
      </c>
      <c r="B3" s="1">
        <v>154.21250000000001</v>
      </c>
      <c r="C3" s="1">
        <v>86.436000000000007</v>
      </c>
      <c r="D3" s="1">
        <v>70.272000000000006</v>
      </c>
      <c r="E3" s="1">
        <v>88.483500000000006</v>
      </c>
      <c r="F3" s="1">
        <v>148.137</v>
      </c>
      <c r="G3" s="1">
        <v>47.914999999999999</v>
      </c>
      <c r="H3" s="1">
        <v>32.171500000000002</v>
      </c>
      <c r="I3" s="1">
        <v>72.5</v>
      </c>
      <c r="J3" s="1">
        <v>105.875</v>
      </c>
      <c r="K3" s="1">
        <v>60.092500000000001</v>
      </c>
      <c r="L3" s="1">
        <v>157.11500000000001</v>
      </c>
      <c r="M3" s="1">
        <v>52.9</v>
      </c>
      <c r="N3" s="1">
        <v>45.5625</v>
      </c>
      <c r="O3" s="1">
        <v>64.606999999999999</v>
      </c>
      <c r="P3" s="1">
        <v>146.072</v>
      </c>
      <c r="Q3" s="1">
        <v>53.621000000000002</v>
      </c>
      <c r="R3" s="1">
        <v>23.274999999999999</v>
      </c>
      <c r="S3" s="1">
        <v>21.504000000000001</v>
      </c>
      <c r="T3" s="1">
        <v>51.84</v>
      </c>
      <c r="U3" s="1">
        <v>68.926500000000004</v>
      </c>
    </row>
    <row r="4" spans="1:21">
      <c r="A4" s="1">
        <v>12</v>
      </c>
      <c r="B4" s="1">
        <v>612.52149999999995</v>
      </c>
      <c r="C4" s="1">
        <v>232.375</v>
      </c>
      <c r="D4" s="1">
        <v>201.64</v>
      </c>
      <c r="E4" s="1">
        <v>396.05</v>
      </c>
      <c r="F4" s="1">
        <v>367.84</v>
      </c>
      <c r="G4" s="1">
        <v>130.07499999999999</v>
      </c>
      <c r="H4" s="1">
        <v>167.214</v>
      </c>
      <c r="I4" s="1">
        <v>210.9375</v>
      </c>
      <c r="J4" s="1">
        <v>336</v>
      </c>
      <c r="K4" s="1">
        <v>251.42400000000001</v>
      </c>
      <c r="L4" s="1">
        <v>364.5</v>
      </c>
      <c r="M4" s="1">
        <v>87.88</v>
      </c>
      <c r="N4" s="1">
        <v>168.77600000000001</v>
      </c>
      <c r="O4" s="1">
        <v>171.5</v>
      </c>
      <c r="P4" s="1">
        <v>387.2</v>
      </c>
      <c r="Q4" s="1">
        <v>136.46199999999999</v>
      </c>
      <c r="R4" s="1">
        <v>48.6</v>
      </c>
      <c r="S4" s="1">
        <v>78.75</v>
      </c>
      <c r="T4" s="1">
        <v>87.808000000000007</v>
      </c>
      <c r="U4" s="1">
        <v>90.944000000000003</v>
      </c>
    </row>
    <row r="5" spans="1:21">
      <c r="A5" s="1">
        <v>14</v>
      </c>
      <c r="B5" s="1">
        <v>784</v>
      </c>
      <c r="C5" s="1">
        <v>437.11250000000001</v>
      </c>
      <c r="D5" s="1">
        <v>405</v>
      </c>
      <c r="E5" s="1">
        <v>764.048</v>
      </c>
      <c r="F5" s="1">
        <v>376.65</v>
      </c>
      <c r="G5" s="1">
        <v>240.1</v>
      </c>
      <c r="H5" s="1">
        <v>490.05</v>
      </c>
      <c r="I5" s="1">
        <v>320</v>
      </c>
      <c r="J5" s="1">
        <v>788.54399999999998</v>
      </c>
      <c r="K5" s="1">
        <v>486</v>
      </c>
      <c r="L5" s="1">
        <v>321.048</v>
      </c>
      <c r="M5" s="1">
        <v>194.4</v>
      </c>
      <c r="N5" s="1">
        <v>260.87599999999998</v>
      </c>
      <c r="O5" s="1">
        <v>340.60500000000002</v>
      </c>
      <c r="P5" s="1">
        <v>518.9375</v>
      </c>
      <c r="Q5" s="1">
        <v>239.0625</v>
      </c>
      <c r="R5" s="1">
        <v>71.527500000000003</v>
      </c>
      <c r="S5" s="1">
        <v>147.875</v>
      </c>
      <c r="T5" s="1">
        <v>128.99250000000001</v>
      </c>
      <c r="U5" s="1">
        <v>157.21600000000001</v>
      </c>
    </row>
    <row r="6" spans="1:21">
      <c r="A6" s="1">
        <v>16</v>
      </c>
      <c r="B6" s="1">
        <v>1261.3340000000001</v>
      </c>
      <c r="C6" s="1">
        <v>826.875</v>
      </c>
      <c r="D6" s="1">
        <v>661.5</v>
      </c>
      <c r="E6" s="1">
        <v>1134.675</v>
      </c>
      <c r="F6" s="1">
        <v>606.375</v>
      </c>
      <c r="G6" s="1">
        <v>568.57500000000005</v>
      </c>
      <c r="H6" s="1">
        <v>826.875</v>
      </c>
      <c r="I6" s="1">
        <v>566.15549999999996</v>
      </c>
      <c r="J6" s="1">
        <v>1275.95</v>
      </c>
      <c r="K6" s="1">
        <v>708.46249999999998</v>
      </c>
      <c r="L6" s="1">
        <v>483.84</v>
      </c>
      <c r="M6" s="1">
        <v>361.25</v>
      </c>
      <c r="N6" s="1">
        <v>633.9375</v>
      </c>
      <c r="O6" s="1">
        <v>560</v>
      </c>
      <c r="P6" s="1">
        <v>833.17499999999995</v>
      </c>
      <c r="Q6" s="1">
        <v>414.30399999999997</v>
      </c>
      <c r="R6" s="1">
        <v>150.38149999999999</v>
      </c>
      <c r="S6" s="1">
        <v>282.90600000000001</v>
      </c>
      <c r="T6" s="1">
        <v>262.39999999999998</v>
      </c>
      <c r="U6" s="1">
        <v>222.33750000000001</v>
      </c>
    </row>
    <row r="7" spans="1:21">
      <c r="A7" s="1">
        <v>18</v>
      </c>
      <c r="B7" s="1"/>
      <c r="C7" s="1">
        <v>1244.4849999999999</v>
      </c>
      <c r="D7" s="1">
        <v>1421</v>
      </c>
      <c r="E7" s="1">
        <v>1210.9380000000001</v>
      </c>
      <c r="F7" s="1">
        <v>864</v>
      </c>
      <c r="G7" s="1">
        <v>1015.928</v>
      </c>
      <c r="H7" s="1">
        <v>1685.8130000000001</v>
      </c>
      <c r="I7" s="1">
        <v>1071.6300000000001</v>
      </c>
      <c r="J7" s="1">
        <v>1800</v>
      </c>
      <c r="K7" s="1">
        <v>1188</v>
      </c>
      <c r="L7" s="1">
        <v>810.7</v>
      </c>
      <c r="M7" s="1">
        <v>617.4</v>
      </c>
      <c r="N7" s="1">
        <v>1174.55</v>
      </c>
      <c r="O7" s="1">
        <v>816.75</v>
      </c>
      <c r="P7" s="1">
        <v>1086.0719999999999</v>
      </c>
      <c r="Q7" s="1">
        <v>543.95550000000003</v>
      </c>
      <c r="R7" s="1">
        <v>285.89350000000002</v>
      </c>
      <c r="S7" s="1">
        <v>546.36350000000004</v>
      </c>
      <c r="T7" s="1">
        <v>470.596</v>
      </c>
      <c r="U7" s="1">
        <v>353.44</v>
      </c>
    </row>
  </sheetData>
  <mergeCells count="4">
    <mergeCell ref="B1:F1"/>
    <mergeCell ref="G1:K1"/>
    <mergeCell ref="L1:P1"/>
    <mergeCell ref="Q1:U1"/>
  </mergeCells>
  <phoneticPr fontId="2" type="noConversion"/>
  <conditionalFormatting sqref="F10">
    <cfRule type="duplicateValues" dxfId="40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8E42A-A5ED-4AB7-B4C9-EAEFFB617A84}">
  <dimension ref="A1:E21"/>
  <sheetViews>
    <sheetView workbookViewId="0"/>
  </sheetViews>
  <sheetFormatPr defaultRowHeight="14"/>
  <sheetData>
    <row r="1" spans="1:5">
      <c r="A1" s="2" t="s">
        <v>181</v>
      </c>
      <c r="B1" s="2" t="s">
        <v>77</v>
      </c>
      <c r="C1" s="2" t="s">
        <v>1</v>
      </c>
      <c r="D1" s="2" t="s">
        <v>10</v>
      </c>
      <c r="E1" s="2" t="s">
        <v>11</v>
      </c>
    </row>
    <row r="2" spans="1:5">
      <c r="A2" s="1">
        <v>18</v>
      </c>
      <c r="B2" s="1">
        <v>1</v>
      </c>
      <c r="C2" s="1"/>
      <c r="D2" s="1"/>
      <c r="E2" s="1"/>
    </row>
    <row r="3" spans="1:5">
      <c r="A3" s="1">
        <v>18</v>
      </c>
      <c r="B3" s="1">
        <v>1</v>
      </c>
      <c r="C3" s="1"/>
      <c r="D3" s="1"/>
      <c r="E3" s="1"/>
    </row>
    <row r="4" spans="1:5">
      <c r="A4" s="1">
        <v>19</v>
      </c>
      <c r="B4" s="1">
        <v>1</v>
      </c>
      <c r="C4" s="1"/>
      <c r="D4" s="1"/>
      <c r="E4" s="1"/>
    </row>
    <row r="5" spans="1:5">
      <c r="A5" s="1">
        <v>20</v>
      </c>
      <c r="B5" s="1">
        <v>1</v>
      </c>
      <c r="C5" s="1"/>
      <c r="D5" s="1"/>
      <c r="E5" s="1"/>
    </row>
    <row r="6" spans="1:5">
      <c r="A6" s="1">
        <v>25</v>
      </c>
      <c r="B6" s="1">
        <v>1</v>
      </c>
      <c r="C6" s="1"/>
      <c r="D6" s="1"/>
      <c r="E6" s="1"/>
    </row>
    <row r="7" spans="1:5">
      <c r="A7" s="1">
        <v>19</v>
      </c>
      <c r="B7" s="1"/>
      <c r="C7" s="1">
        <v>1</v>
      </c>
      <c r="D7" s="1"/>
      <c r="E7" s="1"/>
    </row>
    <row r="8" spans="1:5">
      <c r="A8" s="1">
        <v>20</v>
      </c>
      <c r="B8" s="1"/>
      <c r="C8" s="1">
        <v>1</v>
      </c>
      <c r="D8" s="1"/>
      <c r="E8" s="1"/>
    </row>
    <row r="9" spans="1:5">
      <c r="A9" s="1">
        <v>22</v>
      </c>
      <c r="B9" s="1"/>
      <c r="C9" s="1">
        <v>1</v>
      </c>
      <c r="D9" s="1"/>
      <c r="E9" s="1"/>
    </row>
    <row r="10" spans="1:5">
      <c r="A10" s="1">
        <v>22</v>
      </c>
      <c r="B10" s="1"/>
      <c r="C10" s="1">
        <v>1</v>
      </c>
      <c r="D10" s="1"/>
      <c r="E10" s="1"/>
    </row>
    <row r="11" spans="1:5">
      <c r="A11" s="1">
        <v>22</v>
      </c>
      <c r="B11" s="1"/>
      <c r="C11" s="1">
        <v>1</v>
      </c>
      <c r="D11" s="1"/>
      <c r="E11" s="1"/>
    </row>
    <row r="12" spans="1:5">
      <c r="A12" s="1">
        <v>20</v>
      </c>
      <c r="B12" s="1"/>
      <c r="C12" s="1"/>
      <c r="D12" s="1">
        <v>1</v>
      </c>
      <c r="E12" s="1"/>
    </row>
    <row r="13" spans="1:5">
      <c r="A13" s="1">
        <v>22</v>
      </c>
      <c r="B13" s="1"/>
      <c r="C13" s="1"/>
      <c r="D13" s="1">
        <v>1</v>
      </c>
      <c r="E13" s="1"/>
    </row>
    <row r="14" spans="1:5">
      <c r="A14" s="1">
        <v>23</v>
      </c>
      <c r="B14" s="1"/>
      <c r="C14" s="1"/>
      <c r="D14" s="1">
        <v>1</v>
      </c>
      <c r="E14" s="1"/>
    </row>
    <row r="15" spans="1:5">
      <c r="A15" s="1">
        <v>24</v>
      </c>
      <c r="B15" s="1"/>
      <c r="C15" s="1"/>
      <c r="D15" s="1">
        <v>1</v>
      </c>
      <c r="E15" s="1"/>
    </row>
    <row r="16" spans="1:5">
      <c r="A16" s="1">
        <v>24</v>
      </c>
      <c r="B16" s="1"/>
      <c r="C16" s="1"/>
      <c r="D16" s="1">
        <v>1</v>
      </c>
      <c r="E16" s="1"/>
    </row>
    <row r="17" spans="1:5">
      <c r="A17" s="1">
        <v>24</v>
      </c>
      <c r="B17" s="1"/>
      <c r="C17" s="1"/>
      <c r="D17" s="1"/>
      <c r="E17" s="1">
        <v>1</v>
      </c>
    </row>
    <row r="18" spans="1:5">
      <c r="A18" s="1">
        <v>25</v>
      </c>
      <c r="B18" s="1"/>
      <c r="C18" s="1"/>
      <c r="D18" s="1"/>
      <c r="E18" s="1">
        <v>1</v>
      </c>
    </row>
    <row r="19" spans="1:5">
      <c r="A19" s="1">
        <v>25</v>
      </c>
      <c r="B19" s="1"/>
      <c r="C19" s="1"/>
      <c r="D19" s="1"/>
      <c r="E19" s="1">
        <v>1</v>
      </c>
    </row>
    <row r="20" spans="1:5">
      <c r="A20" s="1">
        <v>28</v>
      </c>
      <c r="B20" s="1"/>
      <c r="C20" s="1"/>
      <c r="D20" s="1"/>
      <c r="E20" s="1">
        <v>1</v>
      </c>
    </row>
    <row r="21" spans="1:5">
      <c r="A21" s="1">
        <v>28</v>
      </c>
      <c r="B21" s="1"/>
      <c r="C21" s="1"/>
      <c r="D21" s="1"/>
      <c r="E21" s="1">
        <v>1</v>
      </c>
    </row>
  </sheetData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F3AE5-420C-4944-9A24-B889BE70F0E6}">
  <dimension ref="A1:U9"/>
  <sheetViews>
    <sheetView workbookViewId="0">
      <selection activeCell="R24" sqref="A1:XFD1048576"/>
    </sheetView>
  </sheetViews>
  <sheetFormatPr defaultRowHeight="14"/>
  <sheetData>
    <row r="1" spans="1:21">
      <c r="A1" s="2" t="s">
        <v>181</v>
      </c>
      <c r="B1" s="28" t="s">
        <v>77</v>
      </c>
      <c r="C1" s="28"/>
      <c r="D1" s="28"/>
      <c r="E1" s="28"/>
      <c r="F1" s="28"/>
      <c r="G1" s="28" t="s">
        <v>1</v>
      </c>
      <c r="H1" s="28"/>
      <c r="I1" s="28"/>
      <c r="J1" s="28"/>
      <c r="K1" s="28"/>
      <c r="L1" s="28" t="s">
        <v>10</v>
      </c>
      <c r="M1" s="28"/>
      <c r="N1" s="28"/>
      <c r="O1" s="28"/>
      <c r="P1" s="28"/>
      <c r="Q1" s="28" t="s">
        <v>11</v>
      </c>
      <c r="R1" s="28"/>
      <c r="S1" s="28"/>
      <c r="T1" s="28"/>
      <c r="U1" s="28"/>
    </row>
    <row r="2" spans="1:21">
      <c r="A2" s="1">
        <v>7</v>
      </c>
      <c r="B2" s="1">
        <v>21.000319999999999</v>
      </c>
      <c r="C2" s="1">
        <v>26.10125</v>
      </c>
      <c r="D2" s="1">
        <v>41.26379</v>
      </c>
      <c r="E2" s="1">
        <v>22.6708</v>
      </c>
      <c r="F2" s="1">
        <v>42.743250000000003</v>
      </c>
      <c r="G2" s="1">
        <v>26.250399999999999</v>
      </c>
      <c r="H2" s="1">
        <v>29.145479999999999</v>
      </c>
      <c r="I2" s="1">
        <v>24.727499999999999</v>
      </c>
      <c r="J2" s="1">
        <v>22.90944</v>
      </c>
      <c r="K2" s="1">
        <v>29.892800000000001</v>
      </c>
      <c r="L2" s="1">
        <v>31.4314</v>
      </c>
      <c r="M2" s="1">
        <v>31.023199999999999</v>
      </c>
      <c r="N2" s="1">
        <v>40.129199999999997</v>
      </c>
      <c r="O2" s="1">
        <v>20.347200000000001</v>
      </c>
      <c r="P2" s="1">
        <v>32.97</v>
      </c>
      <c r="Q2" s="1">
        <v>17.898</v>
      </c>
      <c r="R2" s="1">
        <v>6.9707999999999997</v>
      </c>
      <c r="S2" s="1">
        <v>13.188000000000001</v>
      </c>
      <c r="T2" s="1">
        <v>12.717000000000001</v>
      </c>
      <c r="U2" s="1">
        <v>7.6929999999999996</v>
      </c>
    </row>
    <row r="3" spans="1:21">
      <c r="A3" s="1">
        <v>10</v>
      </c>
      <c r="B3" s="1">
        <v>39.720999999999997</v>
      </c>
      <c r="C3" s="1">
        <v>63.679200000000002</v>
      </c>
      <c r="D3" s="1">
        <v>42.955199999999998</v>
      </c>
      <c r="E3" s="1">
        <v>30.143999999999998</v>
      </c>
      <c r="F3" s="1">
        <v>39.522133330000003</v>
      </c>
      <c r="G3" s="1">
        <v>50.24</v>
      </c>
      <c r="H3" s="1">
        <v>39.375599999999999</v>
      </c>
      <c r="I3" s="1">
        <v>33.282429999999998</v>
      </c>
      <c r="J3" s="1">
        <v>49.536639999999998</v>
      </c>
      <c r="K3" s="1">
        <v>40.35528</v>
      </c>
      <c r="L3" s="1">
        <v>48.984000000000002</v>
      </c>
      <c r="M3" s="1">
        <v>19.740133329999999</v>
      </c>
      <c r="N3" s="1">
        <v>40.192</v>
      </c>
      <c r="O3" s="1">
        <v>29.83</v>
      </c>
      <c r="P3" s="1">
        <v>44.619399999999999</v>
      </c>
      <c r="Q3" s="1">
        <v>19.311</v>
      </c>
      <c r="R3" s="1">
        <v>17.400833330000001</v>
      </c>
      <c r="S3" s="1">
        <v>12.978666670000001</v>
      </c>
      <c r="T3" s="1">
        <v>12.874000000000001</v>
      </c>
      <c r="U3" s="1">
        <v>16.307066670000001</v>
      </c>
    </row>
    <row r="4" spans="1:21">
      <c r="A4" s="1">
        <v>13</v>
      </c>
      <c r="B4" s="1">
        <v>47.1</v>
      </c>
      <c r="C4" s="1">
        <v>72.204300000000003</v>
      </c>
      <c r="D4" s="1">
        <v>57.367800000000003</v>
      </c>
      <c r="E4" s="1">
        <v>51.496000000000002</v>
      </c>
      <c r="F4" s="1">
        <v>58.801729999999999</v>
      </c>
      <c r="G4" s="1">
        <v>69.802199999999999</v>
      </c>
      <c r="H4" s="1">
        <v>38.857500000000002</v>
      </c>
      <c r="I4" s="1">
        <v>28.783329999999999</v>
      </c>
      <c r="J4" s="1">
        <v>44.07723</v>
      </c>
      <c r="K4" s="1">
        <v>61.23</v>
      </c>
      <c r="L4" s="1">
        <v>53.4114</v>
      </c>
      <c r="M4" s="1">
        <v>54.426670000000001</v>
      </c>
      <c r="N4" s="1">
        <v>49.821330000000003</v>
      </c>
      <c r="O4" s="1">
        <v>40.82</v>
      </c>
      <c r="P4" s="1">
        <v>43.96</v>
      </c>
      <c r="Q4" s="1">
        <v>26.9255</v>
      </c>
      <c r="R4" s="1">
        <v>14.40213</v>
      </c>
      <c r="S4" s="1">
        <v>18.133500000000002</v>
      </c>
      <c r="T4" s="1">
        <v>18.99072</v>
      </c>
      <c r="U4" s="1">
        <v>12.330780000000001</v>
      </c>
    </row>
    <row r="5" spans="1:21">
      <c r="A5" s="1">
        <v>16</v>
      </c>
      <c r="B5" s="1">
        <v>72.534000000000006</v>
      </c>
      <c r="C5" s="1">
        <v>94.294200000000004</v>
      </c>
      <c r="D5" s="1">
        <v>79.54562</v>
      </c>
      <c r="E5" s="1">
        <v>66.401579999999996</v>
      </c>
      <c r="F5" s="1">
        <v>109.9</v>
      </c>
      <c r="G5" s="1">
        <v>72.006479999999996</v>
      </c>
      <c r="H5" s="1">
        <v>57.933</v>
      </c>
      <c r="I5" s="1">
        <v>41.762</v>
      </c>
      <c r="J5" s="1">
        <v>85.51267</v>
      </c>
      <c r="K5" s="1">
        <v>86.4756</v>
      </c>
      <c r="L5" s="1">
        <v>78.520930000000007</v>
      </c>
      <c r="M5" s="1">
        <v>81.64</v>
      </c>
      <c r="N5" s="1">
        <v>73.266670000000005</v>
      </c>
      <c r="O5" s="1">
        <v>56.52</v>
      </c>
      <c r="P5" s="1">
        <v>105.55110000000001</v>
      </c>
      <c r="Q5" s="1">
        <v>51.433199999999999</v>
      </c>
      <c r="R5" s="1">
        <v>34.618499999999997</v>
      </c>
      <c r="S5" s="1">
        <v>25.12</v>
      </c>
      <c r="T5" s="1">
        <v>21.195</v>
      </c>
      <c r="U5" s="1">
        <v>20.933330000000002</v>
      </c>
    </row>
    <row r="6" spans="1:21">
      <c r="A6" s="1">
        <v>19</v>
      </c>
      <c r="B6" s="1">
        <v>119.1944</v>
      </c>
      <c r="C6" s="1">
        <v>173.34889999999999</v>
      </c>
      <c r="D6" s="1">
        <v>142.05359999999999</v>
      </c>
      <c r="E6" s="1">
        <v>186.51599999999999</v>
      </c>
      <c r="F6" s="1">
        <v>222.91489999999999</v>
      </c>
      <c r="G6" s="1">
        <v>155.11600000000001</v>
      </c>
      <c r="H6" s="1">
        <v>103.62</v>
      </c>
      <c r="I6" s="1">
        <v>97.863330000000005</v>
      </c>
      <c r="J6" s="1">
        <v>237.2825</v>
      </c>
      <c r="K6" s="1">
        <v>138.78800000000001</v>
      </c>
      <c r="L6" s="1">
        <v>115.99679999999999</v>
      </c>
      <c r="M6" s="1">
        <v>137.15520000000001</v>
      </c>
      <c r="N6" s="1">
        <v>116.5568</v>
      </c>
      <c r="O6" s="1">
        <v>88.966669999999993</v>
      </c>
      <c r="P6" s="1">
        <v>176.68260000000001</v>
      </c>
      <c r="Q6" s="1">
        <v>99.498750000000001</v>
      </c>
      <c r="R6" s="1">
        <v>55.609400000000001</v>
      </c>
      <c r="S6" s="1">
        <v>36.842669999999998</v>
      </c>
      <c r="T6" s="1">
        <v>58.286250000000003</v>
      </c>
      <c r="U6" s="1">
        <v>38.517330000000001</v>
      </c>
    </row>
    <row r="7" spans="1:21">
      <c r="A7" s="1">
        <v>22</v>
      </c>
      <c r="B7" s="1">
        <v>204.88499999999999</v>
      </c>
      <c r="C7" s="1">
        <v>274.75</v>
      </c>
      <c r="D7" s="1">
        <v>227.4538</v>
      </c>
      <c r="E7" s="1">
        <v>179.54</v>
      </c>
      <c r="F7" s="1">
        <v>389.88749999999999</v>
      </c>
      <c r="G7" s="1">
        <v>199.71190000000001</v>
      </c>
      <c r="H7" s="1">
        <v>126.0318</v>
      </c>
      <c r="I7" s="1">
        <v>149.40119999999999</v>
      </c>
      <c r="J7" s="1">
        <v>336.76499999999999</v>
      </c>
      <c r="K7" s="1">
        <v>232.67400000000001</v>
      </c>
      <c r="L7" s="1">
        <v>215.51079999999999</v>
      </c>
      <c r="M7" s="1">
        <v>186.51599999999999</v>
      </c>
      <c r="N7" s="1">
        <v>204.41399999999999</v>
      </c>
      <c r="O7" s="1">
        <v>112.3335</v>
      </c>
      <c r="P7" s="1">
        <v>288.48750000000001</v>
      </c>
      <c r="Q7" s="1">
        <v>147.9725</v>
      </c>
      <c r="R7" s="1">
        <v>57.566670000000002</v>
      </c>
      <c r="S7" s="1">
        <v>52.752000000000002</v>
      </c>
      <c r="T7" s="1">
        <v>66.764250000000004</v>
      </c>
      <c r="U7" s="1">
        <v>59.345999999999997</v>
      </c>
    </row>
    <row r="8" spans="1:21">
      <c r="A8" s="1">
        <v>25</v>
      </c>
      <c r="B8" s="1">
        <v>421.59730000000002</v>
      </c>
      <c r="C8" s="1">
        <v>485.84699999999998</v>
      </c>
      <c r="D8" s="1">
        <v>268.78399999999999</v>
      </c>
      <c r="E8" s="1">
        <v>246.6156</v>
      </c>
      <c r="F8" s="1">
        <v>596.6</v>
      </c>
      <c r="G8" s="1">
        <v>288.37759999999997</v>
      </c>
      <c r="H8" s="1">
        <v>217.9683</v>
      </c>
      <c r="I8" s="1">
        <v>295.41120000000001</v>
      </c>
      <c r="J8" s="1">
        <v>528.2396</v>
      </c>
      <c r="K8" s="1">
        <v>419.21089999999998</v>
      </c>
      <c r="L8" s="1">
        <v>420.50880000000001</v>
      </c>
      <c r="M8" s="1">
        <v>345.4</v>
      </c>
      <c r="N8" s="1">
        <v>341.63200000000001</v>
      </c>
      <c r="O8" s="1">
        <v>114.4713</v>
      </c>
      <c r="P8" s="1">
        <v>423.48129999999998</v>
      </c>
      <c r="Q8" s="1">
        <v>138.822</v>
      </c>
      <c r="R8" s="1">
        <v>103.361</v>
      </c>
      <c r="S8" s="1">
        <v>110.37730000000001</v>
      </c>
      <c r="T8" s="1">
        <v>96.816670000000002</v>
      </c>
      <c r="U8" s="1">
        <v>112.83069999999999</v>
      </c>
    </row>
    <row r="9" spans="1:21">
      <c r="A9" s="1">
        <v>28</v>
      </c>
      <c r="B9" s="1">
        <v>712.15200000000004</v>
      </c>
      <c r="C9" s="1">
        <v>869.30899999999997</v>
      </c>
      <c r="D9" s="1">
        <v>480.42</v>
      </c>
      <c r="E9" s="1">
        <v>640.10209999999995</v>
      </c>
      <c r="F9" s="1">
        <v>1079.6890000000001</v>
      </c>
      <c r="G9" s="1">
        <v>647.625</v>
      </c>
      <c r="H9" s="1">
        <v>601.83330000000001</v>
      </c>
      <c r="I9" s="1">
        <v>523.73940000000005</v>
      </c>
      <c r="J9" s="1">
        <v>860.62170000000003</v>
      </c>
      <c r="K9" s="1">
        <v>834.71669999999995</v>
      </c>
      <c r="L9" s="1">
        <v>681.12879999999996</v>
      </c>
      <c r="M9" s="1">
        <v>571.74170000000004</v>
      </c>
      <c r="N9" s="1">
        <v>499.26</v>
      </c>
      <c r="O9" s="1">
        <v>181.33500000000001</v>
      </c>
      <c r="P9" s="1">
        <v>643.13480000000004</v>
      </c>
      <c r="Q9" s="1">
        <v>217.70670000000001</v>
      </c>
      <c r="R9" s="1">
        <v>156.98689999999999</v>
      </c>
      <c r="S9" s="1">
        <v>221.4485</v>
      </c>
      <c r="T9" s="1">
        <v>169.9787</v>
      </c>
      <c r="U9" s="1">
        <v>263.76</v>
      </c>
    </row>
  </sheetData>
  <mergeCells count="4">
    <mergeCell ref="B1:F1"/>
    <mergeCell ref="G1:K1"/>
    <mergeCell ref="L1:P1"/>
    <mergeCell ref="Q1:U1"/>
  </mergeCells>
  <phoneticPr fontId="2" type="noConversion"/>
  <conditionalFormatting sqref="J16">
    <cfRule type="duplicateValues" dxfId="39" priority="1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197F6-90FB-4499-9648-267E90F13121}">
  <dimension ref="A1:E21"/>
  <sheetViews>
    <sheetView workbookViewId="0">
      <selection activeCell="K29" sqref="A1:XFD1048576"/>
    </sheetView>
  </sheetViews>
  <sheetFormatPr defaultRowHeight="14"/>
  <sheetData>
    <row r="1" spans="1:5">
      <c r="A1" s="2" t="s">
        <v>181</v>
      </c>
      <c r="B1" s="2" t="s">
        <v>77</v>
      </c>
      <c r="C1" s="2" t="s">
        <v>1</v>
      </c>
      <c r="D1" s="2" t="s">
        <v>10</v>
      </c>
      <c r="E1" s="2" t="s">
        <v>11</v>
      </c>
    </row>
    <row r="2" spans="1:5">
      <c r="A2" s="1">
        <v>33</v>
      </c>
      <c r="B2" s="1">
        <v>1</v>
      </c>
      <c r="C2" s="1"/>
      <c r="D2" s="1"/>
      <c r="E2" s="1"/>
    </row>
    <row r="3" spans="1:5">
      <c r="A3" s="1">
        <v>35</v>
      </c>
      <c r="B3" s="1">
        <v>1</v>
      </c>
      <c r="C3" s="1"/>
      <c r="D3" s="1"/>
      <c r="E3" s="1"/>
    </row>
    <row r="4" spans="1:5">
      <c r="A4" s="1">
        <v>35</v>
      </c>
      <c r="B4" s="1">
        <v>1</v>
      </c>
      <c r="C4" s="1"/>
      <c r="D4" s="1"/>
      <c r="E4" s="1"/>
    </row>
    <row r="5" spans="1:5">
      <c r="A5" s="1">
        <v>37</v>
      </c>
      <c r="B5" s="1">
        <v>1</v>
      </c>
      <c r="C5" s="1"/>
      <c r="D5" s="1"/>
      <c r="E5" s="1"/>
    </row>
    <row r="6" spans="1:5">
      <c r="A6" s="1">
        <v>37</v>
      </c>
      <c r="B6" s="1">
        <v>1</v>
      </c>
      <c r="C6" s="1"/>
      <c r="D6" s="1"/>
      <c r="E6" s="1"/>
    </row>
    <row r="7" spans="1:5">
      <c r="A7" s="1">
        <v>32</v>
      </c>
      <c r="B7" s="1"/>
      <c r="C7" s="1">
        <v>1</v>
      </c>
      <c r="D7" s="1"/>
      <c r="E7" s="1"/>
    </row>
    <row r="8" spans="1:5">
      <c r="A8" s="1">
        <v>34</v>
      </c>
      <c r="B8" s="1"/>
      <c r="C8" s="1">
        <v>1</v>
      </c>
      <c r="D8" s="1"/>
      <c r="E8" s="1"/>
    </row>
    <row r="9" spans="1:5">
      <c r="A9" s="1">
        <v>35</v>
      </c>
      <c r="B9" s="1"/>
      <c r="C9" s="1">
        <v>1</v>
      </c>
      <c r="D9" s="1"/>
      <c r="E9" s="1"/>
    </row>
    <row r="10" spans="1:5">
      <c r="A10" s="1">
        <v>36</v>
      </c>
      <c r="B10" s="1"/>
      <c r="C10" s="1">
        <v>1</v>
      </c>
      <c r="D10" s="1"/>
      <c r="E10" s="1"/>
    </row>
    <row r="11" spans="1:5">
      <c r="A11" s="1">
        <v>39</v>
      </c>
      <c r="B11" s="1"/>
      <c r="C11" s="1">
        <v>1</v>
      </c>
      <c r="D11" s="1"/>
      <c r="E11" s="1"/>
    </row>
    <row r="12" spans="1:5">
      <c r="A12" s="1">
        <v>31</v>
      </c>
      <c r="B12" s="1"/>
      <c r="C12" s="1"/>
      <c r="D12" s="1">
        <v>1</v>
      </c>
      <c r="E12" s="1"/>
    </row>
    <row r="13" spans="1:5">
      <c r="A13" s="1">
        <v>34</v>
      </c>
      <c r="B13" s="1"/>
      <c r="C13" s="1"/>
      <c r="D13" s="1">
        <v>1</v>
      </c>
      <c r="E13" s="1"/>
    </row>
    <row r="14" spans="1:5">
      <c r="A14" s="1">
        <v>37</v>
      </c>
      <c r="B14" s="1"/>
      <c r="C14" s="1"/>
      <c r="D14" s="1">
        <v>1</v>
      </c>
      <c r="E14" s="1"/>
    </row>
    <row r="15" spans="1:5">
      <c r="A15" s="1">
        <v>37</v>
      </c>
      <c r="B15" s="1"/>
      <c r="C15" s="1"/>
      <c r="D15" s="1">
        <v>1</v>
      </c>
      <c r="E15" s="1"/>
    </row>
    <row r="16" spans="1:5">
      <c r="A16" s="1">
        <v>44</v>
      </c>
      <c r="B16" s="1"/>
      <c r="C16" s="1"/>
      <c r="D16" s="1">
        <v>1</v>
      </c>
      <c r="E16" s="1"/>
    </row>
    <row r="17" spans="1:5">
      <c r="A17" s="1">
        <v>39</v>
      </c>
      <c r="B17" s="1"/>
      <c r="C17" s="1"/>
      <c r="D17" s="1"/>
      <c r="E17" s="1">
        <v>1</v>
      </c>
    </row>
    <row r="18" spans="1:5">
      <c r="A18" s="1">
        <v>41</v>
      </c>
      <c r="B18" s="1"/>
      <c r="C18" s="1"/>
      <c r="D18" s="1"/>
      <c r="E18" s="1">
        <v>1</v>
      </c>
    </row>
    <row r="19" spans="1:5">
      <c r="A19" s="1">
        <v>44</v>
      </c>
      <c r="B19" s="1"/>
      <c r="C19" s="1"/>
      <c r="D19" s="1"/>
      <c r="E19" s="1">
        <v>1</v>
      </c>
    </row>
    <row r="20" spans="1:5">
      <c r="A20" s="1">
        <v>46</v>
      </c>
      <c r="B20" s="1"/>
      <c r="C20" s="1"/>
      <c r="D20" s="1"/>
      <c r="E20" s="1">
        <v>0</v>
      </c>
    </row>
    <row r="21" spans="1:5">
      <c r="A21" s="1">
        <v>46</v>
      </c>
      <c r="B21" s="1"/>
      <c r="C21" s="1"/>
      <c r="D21" s="1"/>
      <c r="E21" s="1">
        <v>0</v>
      </c>
    </row>
  </sheetData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AF5F-0EF4-4BC7-B983-51CE9E87E757}">
  <dimension ref="A1:Y8"/>
  <sheetViews>
    <sheetView topLeftCell="C1" workbookViewId="0">
      <selection activeCell="Q20" sqref="A1:XFD1048576"/>
    </sheetView>
  </sheetViews>
  <sheetFormatPr defaultRowHeight="14"/>
  <sheetData>
    <row r="1" spans="1:25">
      <c r="A1" s="2" t="s">
        <v>181</v>
      </c>
      <c r="B1" s="28" t="s">
        <v>77</v>
      </c>
      <c r="C1" s="28"/>
      <c r="D1" s="28"/>
      <c r="E1" s="28"/>
      <c r="F1" s="28"/>
      <c r="G1" s="28"/>
      <c r="H1" s="28" t="s">
        <v>1</v>
      </c>
      <c r="I1" s="28"/>
      <c r="J1" s="28"/>
      <c r="K1" s="28"/>
      <c r="L1" s="28"/>
      <c r="M1" s="28"/>
      <c r="N1" s="28" t="s">
        <v>10</v>
      </c>
      <c r="O1" s="28"/>
      <c r="P1" s="28"/>
      <c r="Q1" s="28"/>
      <c r="R1" s="28"/>
      <c r="S1" s="28"/>
      <c r="T1" s="28" t="s">
        <v>11</v>
      </c>
      <c r="U1" s="28"/>
      <c r="V1" s="28"/>
      <c r="W1" s="28"/>
      <c r="X1" s="28"/>
      <c r="Y1" s="28"/>
    </row>
    <row r="2" spans="1:25">
      <c r="A2" s="1">
        <v>5</v>
      </c>
      <c r="B2" s="1">
        <v>33.695999999999998</v>
      </c>
      <c r="C2" s="1">
        <v>34.225000000000001</v>
      </c>
      <c r="D2" s="1">
        <v>55.176000000000002</v>
      </c>
      <c r="E2" s="1">
        <v>48.8</v>
      </c>
      <c r="F2" s="1">
        <v>77.183999999999997</v>
      </c>
      <c r="G2" s="1">
        <v>34.299999999999997</v>
      </c>
      <c r="H2" s="1">
        <v>47.628</v>
      </c>
      <c r="I2" s="1">
        <v>44.869500000000002</v>
      </c>
      <c r="J2" s="1">
        <v>39.527999999999999</v>
      </c>
      <c r="K2" s="1">
        <v>46.746000000000002</v>
      </c>
      <c r="L2" s="1">
        <v>43.706000000000003</v>
      </c>
      <c r="M2" s="1">
        <v>36.287999999999997</v>
      </c>
      <c r="N2" s="1">
        <v>39.200000000000003</v>
      </c>
      <c r="O2" s="1">
        <v>31.098500000000001</v>
      </c>
      <c r="P2" s="1">
        <v>50.192999999999998</v>
      </c>
      <c r="Q2" s="1">
        <v>46.390500000000003</v>
      </c>
      <c r="R2" s="1">
        <v>49.6</v>
      </c>
      <c r="S2" s="1">
        <v>48.6</v>
      </c>
      <c r="T2" s="1">
        <v>47.587499999999999</v>
      </c>
      <c r="U2" s="1">
        <v>27.5625</v>
      </c>
      <c r="V2" s="1">
        <v>36.503999999999998</v>
      </c>
      <c r="W2" s="1">
        <v>25.6</v>
      </c>
      <c r="X2" s="1">
        <v>18.899999999999999</v>
      </c>
      <c r="Y2" s="1">
        <v>67.031999999999996</v>
      </c>
    </row>
    <row r="3" spans="1:25">
      <c r="A3" s="1">
        <v>7</v>
      </c>
      <c r="B3" s="1">
        <v>116.032</v>
      </c>
      <c r="C3" s="1">
        <v>117.74</v>
      </c>
      <c r="D3" s="1">
        <v>87.12</v>
      </c>
      <c r="E3" s="1">
        <v>167.77600000000001</v>
      </c>
      <c r="F3" s="1">
        <v>142.95599999999999</v>
      </c>
      <c r="G3" s="1">
        <v>81.25</v>
      </c>
      <c r="H3" s="1">
        <v>159.20099999999999</v>
      </c>
      <c r="I3" s="1">
        <v>131.25</v>
      </c>
      <c r="J3" s="1">
        <v>112.21599999999999</v>
      </c>
      <c r="K3" s="1">
        <v>142.95599999999999</v>
      </c>
      <c r="L3" s="1">
        <v>99.719499999999996</v>
      </c>
      <c r="M3" s="1">
        <v>87.88</v>
      </c>
      <c r="N3" s="1">
        <v>76.95</v>
      </c>
      <c r="O3" s="1">
        <v>60.305999999999997</v>
      </c>
      <c r="P3" s="1">
        <v>79.349999999999994</v>
      </c>
      <c r="Q3" s="1">
        <v>75.105999999999995</v>
      </c>
      <c r="R3" s="1">
        <v>86.152000000000001</v>
      </c>
      <c r="S3" s="1">
        <v>110.45</v>
      </c>
      <c r="T3" s="1">
        <v>109.35</v>
      </c>
      <c r="U3" s="1">
        <v>112.36</v>
      </c>
      <c r="V3" s="1">
        <v>238.20599999999999</v>
      </c>
      <c r="W3" s="1">
        <v>83.75</v>
      </c>
      <c r="X3" s="1">
        <v>88.938000000000002</v>
      </c>
      <c r="Y3" s="1">
        <v>98.394000000000005</v>
      </c>
    </row>
    <row r="4" spans="1:25">
      <c r="A4" s="1">
        <v>10</v>
      </c>
      <c r="B4" s="1">
        <v>307.0625</v>
      </c>
      <c r="C4" s="1">
        <v>226.845</v>
      </c>
      <c r="D4" s="1">
        <v>201.43799999999999</v>
      </c>
      <c r="E4" s="1">
        <v>284.37599999999998</v>
      </c>
      <c r="F4" s="1">
        <v>213.95750000000001</v>
      </c>
      <c r="G4" s="1">
        <v>185.02</v>
      </c>
      <c r="H4" s="1">
        <v>244.09399999999999</v>
      </c>
      <c r="I4" s="1">
        <v>289.10000000000002</v>
      </c>
      <c r="J4" s="1">
        <v>137.64099999999999</v>
      </c>
      <c r="K4" s="1">
        <v>190.7825</v>
      </c>
      <c r="L4" s="1">
        <v>332.99200000000002</v>
      </c>
      <c r="M4" s="1">
        <v>208.25</v>
      </c>
      <c r="N4" s="1">
        <v>186.05</v>
      </c>
      <c r="O4" s="1">
        <v>72.575999999999993</v>
      </c>
      <c r="P4" s="1">
        <v>232.375</v>
      </c>
      <c r="Q4" s="1">
        <v>205.8</v>
      </c>
      <c r="R4" s="1">
        <v>166.208</v>
      </c>
      <c r="S4" s="1">
        <v>154.495</v>
      </c>
      <c r="T4" s="1">
        <v>160.32499999999999</v>
      </c>
      <c r="U4" s="1">
        <v>137.49950000000001</v>
      </c>
      <c r="V4" s="1">
        <v>111.925</v>
      </c>
      <c r="W4" s="1">
        <v>211.86449999999999</v>
      </c>
      <c r="X4" s="1">
        <v>186.517</v>
      </c>
      <c r="Y4" s="1">
        <v>163.35</v>
      </c>
    </row>
    <row r="5" spans="1:25">
      <c r="A5" s="1">
        <v>13</v>
      </c>
      <c r="B5" s="1">
        <v>550</v>
      </c>
      <c r="C5" s="1">
        <v>496.375</v>
      </c>
      <c r="D5" s="1">
        <v>352.87</v>
      </c>
      <c r="E5" s="1">
        <v>750</v>
      </c>
      <c r="F5" s="1">
        <v>343.125</v>
      </c>
      <c r="G5" s="1">
        <v>294.02999999999997</v>
      </c>
      <c r="H5" s="1">
        <v>564.48</v>
      </c>
      <c r="I5" s="1">
        <v>416</v>
      </c>
      <c r="J5" s="1">
        <v>395.46</v>
      </c>
      <c r="K5" s="1">
        <v>398.81599999999997</v>
      </c>
      <c r="L5" s="1">
        <v>629.20000000000005</v>
      </c>
      <c r="M5" s="1">
        <v>372.08749999999998</v>
      </c>
      <c r="N5" s="1">
        <v>365.04</v>
      </c>
      <c r="O5" s="1">
        <v>166.69800000000001</v>
      </c>
      <c r="P5" s="1">
        <v>327.66500000000002</v>
      </c>
      <c r="Q5" s="1">
        <v>369.8</v>
      </c>
      <c r="R5" s="1">
        <v>365.625</v>
      </c>
      <c r="S5" s="1">
        <v>280.96249999999998</v>
      </c>
      <c r="T5" s="1">
        <v>232.5625</v>
      </c>
      <c r="U5" s="1">
        <v>206.68100000000001</v>
      </c>
      <c r="V5" s="1">
        <v>155.68199999999999</v>
      </c>
      <c r="W5" s="1">
        <v>416.88799999999998</v>
      </c>
      <c r="X5" s="1">
        <v>337.56099999999998</v>
      </c>
      <c r="Y5" s="1">
        <v>307.09800000000001</v>
      </c>
    </row>
    <row r="6" spans="1:25">
      <c r="A6" s="1">
        <v>16</v>
      </c>
      <c r="B6" s="1">
        <v>829.98500000000001</v>
      </c>
      <c r="C6" s="1">
        <v>810.7</v>
      </c>
      <c r="D6" s="1">
        <v>505.6</v>
      </c>
      <c r="E6" s="1">
        <v>1030.4100000000001</v>
      </c>
      <c r="F6" s="1">
        <v>583.20000000000005</v>
      </c>
      <c r="G6" s="1">
        <v>415.03</v>
      </c>
      <c r="H6" s="1">
        <v>900</v>
      </c>
      <c r="I6" s="1">
        <v>699.4375</v>
      </c>
      <c r="J6" s="1">
        <v>607.5</v>
      </c>
      <c r="K6" s="1">
        <v>475.69499999999999</v>
      </c>
      <c r="L6" s="1">
        <v>929.5</v>
      </c>
      <c r="M6" s="1">
        <v>636.54</v>
      </c>
      <c r="N6" s="1">
        <v>744.31</v>
      </c>
      <c r="O6" s="1">
        <v>342.21600000000001</v>
      </c>
      <c r="P6" s="1">
        <v>393.75</v>
      </c>
      <c r="Q6" s="1">
        <v>683.65</v>
      </c>
      <c r="R6" s="1">
        <v>564.48</v>
      </c>
      <c r="S6" s="1">
        <v>415.66199999999998</v>
      </c>
      <c r="T6" s="1">
        <v>308.7</v>
      </c>
      <c r="U6" s="1">
        <v>262.84800000000001</v>
      </c>
      <c r="V6" s="1">
        <v>193.02699999999999</v>
      </c>
      <c r="W6" s="1">
        <v>476.28</v>
      </c>
      <c r="X6" s="1">
        <v>314.33</v>
      </c>
      <c r="Y6" s="1">
        <v>507.66199999999998</v>
      </c>
    </row>
    <row r="7" spans="1:25">
      <c r="A7" s="1">
        <v>19</v>
      </c>
      <c r="B7" s="1">
        <v>889.78499999999997</v>
      </c>
      <c r="C7" s="1">
        <v>1394.25</v>
      </c>
      <c r="D7" s="1">
        <v>636.05600000000004</v>
      </c>
      <c r="E7" s="1">
        <v>1560.664</v>
      </c>
      <c r="F7" s="1">
        <v>810</v>
      </c>
      <c r="G7" s="1">
        <v>407.8125</v>
      </c>
      <c r="H7" s="1">
        <v>1027.52</v>
      </c>
      <c r="I7" s="1">
        <v>688.5</v>
      </c>
      <c r="J7" s="1">
        <v>948.15</v>
      </c>
      <c r="K7" s="1">
        <v>815.36</v>
      </c>
      <c r="L7" s="1">
        <v>1274</v>
      </c>
      <c r="M7" s="1">
        <v>872.85</v>
      </c>
      <c r="N7" s="1">
        <v>1000.48</v>
      </c>
      <c r="O7" s="1">
        <v>606.74400000000003</v>
      </c>
      <c r="P7" s="1">
        <v>643.36500000000001</v>
      </c>
      <c r="Q7" s="1">
        <v>968.43600000000004</v>
      </c>
      <c r="R7" s="1">
        <v>965</v>
      </c>
      <c r="S7" s="1">
        <v>861.88750000000005</v>
      </c>
      <c r="T7" s="1">
        <v>373.24799999999999</v>
      </c>
      <c r="U7" s="1">
        <v>408.726</v>
      </c>
      <c r="V7" s="1">
        <v>225.4</v>
      </c>
      <c r="W7" s="1">
        <v>750</v>
      </c>
      <c r="X7" s="1">
        <v>361.25</v>
      </c>
      <c r="Y7" s="1">
        <v>388.8</v>
      </c>
    </row>
    <row r="8" spans="1:25">
      <c r="A8" s="1">
        <v>22</v>
      </c>
      <c r="B8" s="1">
        <v>1008</v>
      </c>
      <c r="C8" s="1">
        <v>1783.6</v>
      </c>
      <c r="D8" s="1">
        <v>1025</v>
      </c>
      <c r="E8" s="1">
        <v>1802.24</v>
      </c>
      <c r="F8" s="1">
        <v>1190.25</v>
      </c>
      <c r="G8" s="1">
        <v>596.0625</v>
      </c>
      <c r="H8" s="1">
        <v>1270.5</v>
      </c>
      <c r="I8" s="1">
        <v>1000</v>
      </c>
      <c r="J8" s="1">
        <v>1223.04</v>
      </c>
      <c r="K8" s="1">
        <v>975.56</v>
      </c>
      <c r="L8" s="1">
        <v>1681.75</v>
      </c>
      <c r="M8" s="1">
        <v>1309.75</v>
      </c>
      <c r="N8" s="1">
        <v>1256.375</v>
      </c>
      <c r="O8" s="1">
        <v>976.37400000000002</v>
      </c>
      <c r="P8" s="1">
        <v>950</v>
      </c>
      <c r="Q8" s="1">
        <v>1536</v>
      </c>
      <c r="R8" s="1">
        <v>1157.625</v>
      </c>
      <c r="S8" s="1">
        <v>1157.625</v>
      </c>
      <c r="T8" s="1">
        <v>512</v>
      </c>
      <c r="U8" s="1">
        <v>433.5</v>
      </c>
      <c r="V8" s="1">
        <v>281.25</v>
      </c>
      <c r="W8" s="1">
        <v>860</v>
      </c>
      <c r="X8" s="1">
        <v>448.59199999999998</v>
      </c>
      <c r="Y8" s="1">
        <v>582.12</v>
      </c>
    </row>
  </sheetData>
  <mergeCells count="4">
    <mergeCell ref="B1:G1"/>
    <mergeCell ref="H1:M1"/>
    <mergeCell ref="N1:S1"/>
    <mergeCell ref="T1:Y1"/>
  </mergeCells>
  <phoneticPr fontId="2" type="noConversion"/>
  <conditionalFormatting sqref="A1:XFD1 A9:XFD1048576 Z2:XFD8">
    <cfRule type="duplicateValues" dxfId="38" priority="1"/>
  </conditionalFormatting>
  <conditionalFormatting sqref="O19">
    <cfRule type="duplicateValues" dxfId="37" priority="2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55266-2C39-48F8-9BF9-562E761C0B88}">
  <dimension ref="A1:E25"/>
  <sheetViews>
    <sheetView workbookViewId="0">
      <selection activeCell="H25" sqref="H25"/>
    </sheetView>
  </sheetViews>
  <sheetFormatPr defaultRowHeight="14"/>
  <sheetData>
    <row r="1" spans="1:5">
      <c r="A1" s="2" t="s">
        <v>181</v>
      </c>
      <c r="B1" s="2" t="s">
        <v>77</v>
      </c>
      <c r="C1" s="2" t="s">
        <v>1</v>
      </c>
      <c r="D1" s="2" t="s">
        <v>10</v>
      </c>
      <c r="E1" s="2" t="s">
        <v>11</v>
      </c>
    </row>
    <row r="2" spans="1:5">
      <c r="A2" s="1">
        <v>22</v>
      </c>
      <c r="B2" s="1">
        <v>1</v>
      </c>
      <c r="C2" s="1"/>
      <c r="D2" s="1"/>
      <c r="E2" s="1"/>
    </row>
    <row r="3" spans="1:5">
      <c r="A3" s="1">
        <v>25</v>
      </c>
      <c r="B3" s="1">
        <v>1</v>
      </c>
      <c r="C3" s="1"/>
      <c r="D3" s="1"/>
      <c r="E3" s="1"/>
    </row>
    <row r="4" spans="1:5">
      <c r="A4" s="1">
        <v>27</v>
      </c>
      <c r="B4" s="1">
        <v>1</v>
      </c>
      <c r="C4" s="1"/>
      <c r="D4" s="1"/>
      <c r="E4" s="1"/>
    </row>
    <row r="5" spans="1:5">
      <c r="A5" s="1">
        <v>28</v>
      </c>
      <c r="B5" s="1">
        <v>1</v>
      </c>
      <c r="C5" s="1"/>
      <c r="D5" s="1"/>
      <c r="E5" s="1"/>
    </row>
    <row r="6" spans="1:5">
      <c r="A6" s="1">
        <v>28</v>
      </c>
      <c r="B6" s="1">
        <v>1</v>
      </c>
      <c r="C6" s="1"/>
      <c r="D6" s="1"/>
      <c r="E6" s="1"/>
    </row>
    <row r="7" spans="1:5">
      <c r="A7" s="1">
        <v>30</v>
      </c>
      <c r="B7" s="1">
        <v>1</v>
      </c>
      <c r="C7" s="1"/>
      <c r="D7" s="1"/>
      <c r="E7" s="1"/>
    </row>
    <row r="8" spans="1:5">
      <c r="A8" s="1">
        <v>25</v>
      </c>
      <c r="B8" s="1"/>
      <c r="C8" s="1">
        <v>1</v>
      </c>
      <c r="D8" s="1"/>
      <c r="E8" s="1"/>
    </row>
    <row r="9" spans="1:5">
      <c r="A9" s="1">
        <v>28</v>
      </c>
      <c r="B9" s="1"/>
      <c r="C9" s="1">
        <v>1</v>
      </c>
      <c r="D9" s="1"/>
      <c r="E9" s="1"/>
    </row>
    <row r="10" spans="1:5">
      <c r="A10" s="1">
        <v>28</v>
      </c>
      <c r="B10" s="1"/>
      <c r="C10" s="1">
        <v>1</v>
      </c>
      <c r="D10" s="1"/>
      <c r="E10" s="1"/>
    </row>
    <row r="11" spans="1:5">
      <c r="A11" s="1">
        <v>29</v>
      </c>
      <c r="B11" s="1"/>
      <c r="C11" s="1">
        <v>1</v>
      </c>
      <c r="D11" s="1"/>
      <c r="E11" s="1"/>
    </row>
    <row r="12" spans="1:5">
      <c r="A12" s="1">
        <v>29</v>
      </c>
      <c r="B12" s="1"/>
      <c r="C12" s="1">
        <v>1</v>
      </c>
      <c r="D12" s="1"/>
      <c r="E12" s="1"/>
    </row>
    <row r="13" spans="1:5">
      <c r="A13" s="1">
        <v>30</v>
      </c>
      <c r="B13" s="1"/>
      <c r="C13" s="1">
        <v>1</v>
      </c>
      <c r="D13" s="1"/>
      <c r="E13" s="1"/>
    </row>
    <row r="14" spans="1:5">
      <c r="A14" s="1">
        <v>25</v>
      </c>
      <c r="B14" s="1"/>
      <c r="C14" s="1"/>
      <c r="D14" s="1">
        <v>1</v>
      </c>
      <c r="E14" s="1"/>
    </row>
    <row r="15" spans="1:5">
      <c r="A15" s="1">
        <v>27</v>
      </c>
      <c r="B15" s="1"/>
      <c r="C15" s="1"/>
      <c r="D15" s="1">
        <v>1</v>
      </c>
      <c r="E15" s="1"/>
    </row>
    <row r="16" spans="1:5">
      <c r="A16" s="1">
        <v>28</v>
      </c>
      <c r="B16" s="1"/>
      <c r="C16" s="1"/>
      <c r="D16" s="1">
        <v>1</v>
      </c>
      <c r="E16" s="1"/>
    </row>
    <row r="17" spans="1:5">
      <c r="A17" s="1">
        <v>28</v>
      </c>
      <c r="B17" s="1"/>
      <c r="C17" s="1"/>
      <c r="D17" s="1">
        <v>1</v>
      </c>
      <c r="E17" s="1"/>
    </row>
    <row r="18" spans="1:5">
      <c r="A18" s="1">
        <v>29</v>
      </c>
      <c r="B18" s="1"/>
      <c r="C18" s="1"/>
      <c r="D18" s="1">
        <v>1</v>
      </c>
      <c r="E18" s="1"/>
    </row>
    <row r="19" spans="1:5">
      <c r="A19" s="1">
        <v>30</v>
      </c>
      <c r="B19" s="1"/>
      <c r="C19" s="1"/>
      <c r="D19" s="1">
        <v>1</v>
      </c>
      <c r="E19" s="1"/>
    </row>
    <row r="20" spans="1:5">
      <c r="A20" s="1">
        <v>30</v>
      </c>
      <c r="B20" s="1"/>
      <c r="C20" s="1"/>
      <c r="D20" s="1"/>
      <c r="E20" s="1">
        <v>1</v>
      </c>
    </row>
    <row r="21" spans="1:5">
      <c r="A21" s="1">
        <v>30</v>
      </c>
      <c r="B21" s="1"/>
      <c r="C21" s="1"/>
      <c r="D21" s="1"/>
      <c r="E21" s="1">
        <v>1</v>
      </c>
    </row>
    <row r="22" spans="1:5">
      <c r="A22" s="1">
        <v>32</v>
      </c>
      <c r="B22" s="1"/>
      <c r="C22" s="1"/>
      <c r="D22" s="1"/>
      <c r="E22" s="1">
        <v>1</v>
      </c>
    </row>
    <row r="23" spans="1:5">
      <c r="A23" s="1">
        <v>43</v>
      </c>
      <c r="B23" s="1"/>
      <c r="C23" s="1"/>
      <c r="D23" s="1"/>
      <c r="E23" s="1">
        <v>1</v>
      </c>
    </row>
    <row r="24" spans="1:5">
      <c r="A24" s="1">
        <v>43</v>
      </c>
      <c r="B24" s="1"/>
      <c r="C24" s="1"/>
      <c r="D24" s="1"/>
      <c r="E24" s="1">
        <v>1</v>
      </c>
    </row>
    <row r="25" spans="1:5">
      <c r="A25" s="1">
        <v>43</v>
      </c>
      <c r="B25" s="1"/>
      <c r="C25" s="1"/>
      <c r="D25" s="1"/>
      <c r="E25" s="1">
        <v>1</v>
      </c>
    </row>
  </sheetData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BAE24-1926-4D00-8115-DA60FCC3AD19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0</v>
      </c>
      <c r="B1" s="2" t="s">
        <v>1</v>
      </c>
      <c r="C1" s="2" t="s">
        <v>10</v>
      </c>
      <c r="D1" s="2" t="s">
        <v>11</v>
      </c>
    </row>
    <row r="2" spans="1:4">
      <c r="A2" s="1">
        <v>35.700000000000003</v>
      </c>
      <c r="B2" s="1">
        <v>32.299999999999997</v>
      </c>
      <c r="C2" s="1">
        <v>33.700000000000003</v>
      </c>
      <c r="D2" s="1">
        <v>48.2</v>
      </c>
    </row>
    <row r="3" spans="1:4">
      <c r="A3" s="1">
        <v>31.1</v>
      </c>
      <c r="B3" s="1">
        <v>37.299999999999997</v>
      </c>
      <c r="C3" s="1">
        <v>28.8</v>
      </c>
      <c r="D3" s="1">
        <v>42.2</v>
      </c>
    </row>
    <row r="4" spans="1:4">
      <c r="A4" s="1">
        <v>28.7</v>
      </c>
      <c r="B4" s="1">
        <v>36.799999999999997</v>
      </c>
      <c r="C4" s="1">
        <v>30.2</v>
      </c>
      <c r="D4" s="1">
        <v>35</v>
      </c>
    </row>
    <row r="5" spans="1:4">
      <c r="A5" s="1">
        <v>41.1</v>
      </c>
      <c r="B5" s="1">
        <v>32.9</v>
      </c>
      <c r="C5" s="1">
        <v>32.700000000000003</v>
      </c>
      <c r="D5" s="1">
        <v>49.8</v>
      </c>
    </row>
    <row r="6" spans="1:4">
      <c r="A6" s="1">
        <v>28.6</v>
      </c>
      <c r="B6" s="1">
        <v>26.8</v>
      </c>
      <c r="C6" s="1">
        <v>34.9</v>
      </c>
      <c r="D6" s="1">
        <v>34.4</v>
      </c>
    </row>
  </sheetData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F3EEB-506B-4BAA-A8B2-4959BCAE3865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0</v>
      </c>
      <c r="B1" s="2" t="s">
        <v>1</v>
      </c>
      <c r="C1" s="2" t="s">
        <v>10</v>
      </c>
      <c r="D1" s="2" t="s">
        <v>11</v>
      </c>
    </row>
    <row r="2" spans="1:4">
      <c r="A2" s="1">
        <v>58.8</v>
      </c>
      <c r="B2" s="1">
        <v>33.700000000000003</v>
      </c>
      <c r="C2" s="1">
        <v>51.2</v>
      </c>
      <c r="D2" s="1">
        <v>68.8</v>
      </c>
    </row>
    <row r="3" spans="1:4">
      <c r="A3" s="1">
        <v>58.4</v>
      </c>
      <c r="B3" s="1">
        <v>38.9</v>
      </c>
      <c r="C3" s="1">
        <v>42</v>
      </c>
      <c r="D3" s="1">
        <v>60.1</v>
      </c>
    </row>
    <row r="4" spans="1:4">
      <c r="A4" s="1">
        <v>39.5</v>
      </c>
      <c r="B4" s="1">
        <v>40</v>
      </c>
      <c r="C4" s="1">
        <v>62.4</v>
      </c>
      <c r="D4" s="1">
        <v>64.8</v>
      </c>
    </row>
    <row r="5" spans="1:4">
      <c r="A5" s="1">
        <v>38.200000000000003</v>
      </c>
      <c r="B5" s="1">
        <v>52.7</v>
      </c>
      <c r="C5" s="1">
        <v>62.5</v>
      </c>
      <c r="D5" s="1">
        <v>78.8</v>
      </c>
    </row>
    <row r="6" spans="1:4">
      <c r="A6" s="1">
        <v>23.6</v>
      </c>
      <c r="B6" s="1">
        <v>48.5</v>
      </c>
      <c r="C6" s="1">
        <v>46.8</v>
      </c>
      <c r="D6" s="1">
        <v>70.900000000000006</v>
      </c>
    </row>
  </sheetData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D01E-2520-4D06-911C-9C1CCE76A8B4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0</v>
      </c>
      <c r="B1" s="2" t="s">
        <v>1</v>
      </c>
      <c r="C1" s="2" t="s">
        <v>10</v>
      </c>
      <c r="D1" s="2" t="s">
        <v>11</v>
      </c>
    </row>
    <row r="2" spans="1:4">
      <c r="A2" s="1">
        <v>54.7</v>
      </c>
      <c r="B2" s="1">
        <v>33.5</v>
      </c>
      <c r="C2" s="1">
        <v>58</v>
      </c>
      <c r="D2" s="1">
        <v>74</v>
      </c>
    </row>
    <row r="3" spans="1:4">
      <c r="A3" s="1">
        <v>43.6</v>
      </c>
      <c r="B3" s="1">
        <v>30.1</v>
      </c>
      <c r="C3" s="1">
        <v>49.4</v>
      </c>
      <c r="D3" s="1">
        <v>67.5</v>
      </c>
    </row>
    <row r="4" spans="1:4">
      <c r="A4" s="1">
        <v>35</v>
      </c>
      <c r="B4" s="1">
        <v>41.6</v>
      </c>
      <c r="C4" s="1">
        <v>59.8</v>
      </c>
      <c r="D4" s="1">
        <v>79.5</v>
      </c>
    </row>
    <row r="5" spans="1:4">
      <c r="A5" s="1">
        <v>39.1</v>
      </c>
      <c r="B5" s="1">
        <v>53.3</v>
      </c>
      <c r="C5" s="1">
        <v>62.7</v>
      </c>
      <c r="D5" s="1">
        <v>86</v>
      </c>
    </row>
    <row r="6" spans="1:4">
      <c r="A6" s="1">
        <v>23.6</v>
      </c>
      <c r="B6" s="1">
        <v>46.9</v>
      </c>
      <c r="C6" s="1">
        <v>60.1</v>
      </c>
      <c r="D6" s="1">
        <v>71.099999999999994</v>
      </c>
    </row>
  </sheetData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C35D8-4282-47E6-8961-8F5E89BD1327}">
  <dimension ref="A1:F15"/>
  <sheetViews>
    <sheetView workbookViewId="0">
      <selection activeCell="P13" sqref="P13"/>
    </sheetView>
  </sheetViews>
  <sheetFormatPr defaultRowHeight="14"/>
  <cols>
    <col min="3" max="3" width="12.5" customWidth="1"/>
  </cols>
  <sheetData>
    <row r="1" spans="1:6">
      <c r="A1" s="37" t="s">
        <v>4</v>
      </c>
      <c r="B1" s="37"/>
      <c r="C1" s="37"/>
      <c r="D1" s="37"/>
      <c r="E1" s="37"/>
      <c r="F1" s="37"/>
    </row>
    <row r="2" spans="1:6">
      <c r="A2" s="18" t="s">
        <v>0</v>
      </c>
      <c r="B2" s="18" t="s">
        <v>1</v>
      </c>
      <c r="C2" s="18" t="s">
        <v>63</v>
      </c>
      <c r="D2" s="18" t="s">
        <v>10</v>
      </c>
      <c r="E2" s="18" t="s">
        <v>11</v>
      </c>
      <c r="F2" s="18" t="s">
        <v>183</v>
      </c>
    </row>
    <row r="3" spans="1:6">
      <c r="A3" s="11">
        <v>2.1382400000000001</v>
      </c>
      <c r="B3" s="11">
        <v>0.92</v>
      </c>
      <c r="C3" s="11">
        <v>4.2750000000000004</v>
      </c>
      <c r="D3" s="11">
        <v>18.012799999999999</v>
      </c>
      <c r="E3" s="11">
        <v>58.920319999999997</v>
      </c>
      <c r="F3" s="11">
        <v>25.33952</v>
      </c>
    </row>
    <row r="4" spans="1:6">
      <c r="A4" s="11">
        <v>1.2800000000000001E-3</v>
      </c>
      <c r="B4" s="11">
        <v>3.1</v>
      </c>
      <c r="C4" s="11">
        <v>4</v>
      </c>
      <c r="D4" s="11">
        <v>14.654719999999999</v>
      </c>
      <c r="E4" s="11">
        <v>42.435200000000002</v>
      </c>
      <c r="F4" s="11">
        <v>24.118400000000001</v>
      </c>
    </row>
    <row r="5" spans="1:6">
      <c r="A5" s="11">
        <v>2.4435199999999999</v>
      </c>
      <c r="B5" s="11">
        <v>0.91712000000000005</v>
      </c>
      <c r="C5" s="11">
        <v>3.0540799999999999</v>
      </c>
      <c r="D5" s="11">
        <v>15.265280000000001</v>
      </c>
      <c r="E5" s="11">
        <v>53.730559999999997</v>
      </c>
      <c r="F5" s="23" t="s">
        <v>332</v>
      </c>
    </row>
    <row r="6" spans="1:6">
      <c r="A6" s="11">
        <v>0.30656</v>
      </c>
      <c r="B6" s="11">
        <v>3.9699200000000001</v>
      </c>
      <c r="C6" s="11">
        <v>5.4963199999999999</v>
      </c>
      <c r="D6" s="11">
        <v>25.95008</v>
      </c>
      <c r="E6" s="11">
        <v>45.182720000000003</v>
      </c>
      <c r="F6" s="11">
        <v>10.075519999999999</v>
      </c>
    </row>
    <row r="7" spans="1:6">
      <c r="A7" s="11">
        <v>4.3</v>
      </c>
      <c r="B7" s="11">
        <v>5.8015999999999996</v>
      </c>
      <c r="C7" s="11">
        <v>2.7488000000000001</v>
      </c>
      <c r="D7" s="11">
        <v>16.791679999999999</v>
      </c>
      <c r="E7" s="11">
        <v>47.014400000000002</v>
      </c>
      <c r="F7" s="11">
        <v>13.12832</v>
      </c>
    </row>
    <row r="8" spans="1:6">
      <c r="A8" s="6"/>
      <c r="B8" s="6"/>
      <c r="C8" s="6"/>
      <c r="D8" s="6"/>
      <c r="E8" s="6"/>
      <c r="F8" s="6"/>
    </row>
    <row r="9" spans="1:6">
      <c r="A9" s="38" t="s">
        <v>5</v>
      </c>
      <c r="B9" s="38"/>
      <c r="C9" s="38"/>
      <c r="D9" s="38"/>
      <c r="E9" s="38"/>
      <c r="F9" s="38"/>
    </row>
    <row r="10" spans="1:6">
      <c r="A10" s="2" t="s">
        <v>0</v>
      </c>
      <c r="B10" s="2" t="s">
        <v>1</v>
      </c>
      <c r="C10" s="2" t="s">
        <v>63</v>
      </c>
      <c r="D10" s="2" t="s">
        <v>10</v>
      </c>
      <c r="E10" s="2" t="s">
        <v>11</v>
      </c>
      <c r="F10" s="2" t="s">
        <v>183</v>
      </c>
    </row>
    <row r="11" spans="1:6">
      <c r="A11" s="11">
        <v>6.4215999999999998</v>
      </c>
      <c r="B11" s="11">
        <v>18.4648</v>
      </c>
      <c r="C11" s="11">
        <v>24.9496</v>
      </c>
      <c r="D11" s="11">
        <v>84.239199999999997</v>
      </c>
      <c r="E11" s="11">
        <v>206.0608</v>
      </c>
      <c r="F11" s="11">
        <v>98.14</v>
      </c>
    </row>
    <row r="12" spans="1:6">
      <c r="A12" s="11">
        <v>16.148800000000001</v>
      </c>
      <c r="B12" s="11">
        <v>9.6639999999999997</v>
      </c>
      <c r="C12" s="11">
        <v>7.8112000000000004</v>
      </c>
      <c r="D12" s="11">
        <v>72.659199999999998</v>
      </c>
      <c r="E12" s="11">
        <v>144.91839999999999</v>
      </c>
      <c r="F12" s="11">
        <v>98.135199999999998</v>
      </c>
    </row>
    <row r="13" spans="1:6">
      <c r="A13" s="11">
        <v>9.2007999999999992</v>
      </c>
      <c r="B13" s="11">
        <v>7.3479999999999999</v>
      </c>
      <c r="C13" s="11">
        <v>25.412800000000001</v>
      </c>
      <c r="D13" s="11">
        <v>73.122399999999999</v>
      </c>
      <c r="E13" s="11">
        <v>149.0872</v>
      </c>
      <c r="F13" s="11">
        <v>94.892799999999994</v>
      </c>
    </row>
    <row r="14" spans="1:6">
      <c r="A14" s="11">
        <v>8.7376000000000005</v>
      </c>
      <c r="B14" s="11">
        <v>10.1272</v>
      </c>
      <c r="C14" s="11">
        <v>13.3696</v>
      </c>
      <c r="D14" s="11">
        <v>68.953599999999994</v>
      </c>
      <c r="E14" s="11">
        <v>163.90960000000001</v>
      </c>
      <c r="F14" s="11">
        <v>60.616</v>
      </c>
    </row>
    <row r="15" spans="1:6">
      <c r="A15" s="11">
        <v>15.685600000000001</v>
      </c>
      <c r="B15" s="11">
        <v>10.590400000000001</v>
      </c>
      <c r="C15" s="11">
        <v>21.244</v>
      </c>
      <c r="D15" s="11">
        <v>98.13</v>
      </c>
      <c r="E15" s="11">
        <v>201.4288</v>
      </c>
      <c r="F15" s="11">
        <v>59.689599999999999</v>
      </c>
    </row>
  </sheetData>
  <mergeCells count="2">
    <mergeCell ref="A1:F1"/>
    <mergeCell ref="A9:F9"/>
  </mergeCells>
  <phoneticPr fontId="2" type="noConversion"/>
  <conditionalFormatting sqref="A1:F1 A3:F15">
    <cfRule type="duplicateValues" dxfId="36" priority="4"/>
  </conditionalFormatting>
  <conditionalFormatting sqref="A1:F1 A8:F9">
    <cfRule type="duplicateValues" dxfId="35" priority="11"/>
  </conditionalFormatting>
  <conditionalFormatting sqref="A3:F7">
    <cfRule type="duplicateValues" dxfId="34" priority="1"/>
  </conditionalFormatting>
  <conditionalFormatting sqref="A3:F15">
    <cfRule type="duplicateValues" dxfId="33" priority="3"/>
  </conditionalFormatting>
  <conditionalFormatting sqref="A11:F15">
    <cfRule type="duplicateValues" dxfId="32" priority="2"/>
  </conditionalFormatting>
  <conditionalFormatting sqref="G7">
    <cfRule type="duplicateValues" dxfId="31" priority="6"/>
  </conditionalFormatting>
  <conditionalFormatting sqref="J15">
    <cfRule type="duplicateValues" dxfId="30" priority="9"/>
  </conditionalFormatting>
  <conditionalFormatting sqref="M8">
    <cfRule type="duplicateValues" dxfId="29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2532-7D6E-4A10-B8A9-27D86B265AFE}">
  <dimension ref="A1:M12"/>
  <sheetViews>
    <sheetView workbookViewId="0">
      <selection activeCell="G27" sqref="A1:XFD1048576"/>
    </sheetView>
  </sheetViews>
  <sheetFormatPr defaultRowHeight="14"/>
  <sheetData>
    <row r="1" spans="1:13" ht="14.5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2" t="s">
        <v>12</v>
      </c>
      <c r="B2" s="28" t="s">
        <v>0</v>
      </c>
      <c r="C2" s="28"/>
      <c r="D2" s="28"/>
      <c r="E2" s="28" t="s">
        <v>1</v>
      </c>
      <c r="F2" s="28"/>
      <c r="G2" s="28"/>
      <c r="H2" s="28" t="s">
        <v>10</v>
      </c>
      <c r="I2" s="28"/>
      <c r="J2" s="28"/>
      <c r="K2" s="28" t="s">
        <v>11</v>
      </c>
      <c r="L2" s="28"/>
      <c r="M2" s="28"/>
    </row>
    <row r="3" spans="1:13">
      <c r="A3" s="1">
        <v>2</v>
      </c>
      <c r="B3" s="1">
        <v>1</v>
      </c>
      <c r="C3" s="1">
        <v>0.30112642049789401</v>
      </c>
      <c r="D3" s="1">
        <v>4</v>
      </c>
      <c r="E3" s="1">
        <v>0.42</v>
      </c>
      <c r="F3" s="1">
        <v>0.16216710209846499</v>
      </c>
      <c r="G3" s="1">
        <v>4</v>
      </c>
      <c r="H3" s="1">
        <v>18.777999999999999</v>
      </c>
      <c r="I3" s="1">
        <v>2.7654800415039</v>
      </c>
      <c r="J3" s="1">
        <v>4</v>
      </c>
      <c r="K3" s="1">
        <v>110.6</v>
      </c>
      <c r="L3" s="1">
        <v>27.7057189941406</v>
      </c>
      <c r="M3" s="1">
        <v>4</v>
      </c>
    </row>
    <row r="4" spans="1:13">
      <c r="A4" s="1">
        <v>4</v>
      </c>
      <c r="B4" s="1">
        <v>0.51500000000000001</v>
      </c>
      <c r="C4" s="1">
        <v>0.30236916244029999</v>
      </c>
      <c r="D4" s="1">
        <v>4</v>
      </c>
      <c r="E4" s="1">
        <v>1.2110000000000001</v>
      </c>
      <c r="F4" s="1">
        <v>0.47078859806060802</v>
      </c>
      <c r="G4" s="1">
        <v>4</v>
      </c>
      <c r="H4" s="1">
        <v>17.239999999999998</v>
      </c>
      <c r="I4" s="1">
        <v>5.2041101455688397</v>
      </c>
      <c r="J4" s="1">
        <v>4</v>
      </c>
      <c r="K4" s="1">
        <v>836.88300000000004</v>
      </c>
      <c r="L4" s="1">
        <v>209.19403076171801</v>
      </c>
      <c r="M4" s="1">
        <v>4</v>
      </c>
    </row>
    <row r="5" spans="1:13">
      <c r="A5" s="1">
        <v>6</v>
      </c>
      <c r="B5" s="1">
        <v>0.65200000000000002</v>
      </c>
      <c r="C5" s="1">
        <v>0.31351080536842302</v>
      </c>
      <c r="D5" s="1">
        <v>4</v>
      </c>
      <c r="E5" s="1">
        <v>1.179</v>
      </c>
      <c r="F5" s="1">
        <v>0.25075942277908297</v>
      </c>
      <c r="G5" s="1">
        <v>4</v>
      </c>
      <c r="H5" s="1">
        <v>9.4809999999999999</v>
      </c>
      <c r="I5" s="1">
        <v>1.2819347381591699</v>
      </c>
      <c r="J5" s="1">
        <v>4</v>
      </c>
      <c r="K5" s="1">
        <v>837.37699999999995</v>
      </c>
      <c r="L5" s="1">
        <v>159.00701904296801</v>
      </c>
      <c r="M5" s="1">
        <v>4</v>
      </c>
    </row>
    <row r="7" spans="1:13" ht="14.5">
      <c r="A7" s="29" t="s">
        <v>9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1:13">
      <c r="A8" s="2" t="s">
        <v>12</v>
      </c>
      <c r="B8" s="28" t="s">
        <v>0</v>
      </c>
      <c r="C8" s="28"/>
      <c r="D8" s="28"/>
      <c r="E8" s="28" t="s">
        <v>1</v>
      </c>
      <c r="F8" s="28"/>
      <c r="G8" s="28"/>
      <c r="H8" s="28" t="s">
        <v>2</v>
      </c>
      <c r="I8" s="28"/>
      <c r="J8" s="28"/>
      <c r="K8" s="28" t="s">
        <v>3</v>
      </c>
      <c r="L8" s="28"/>
      <c r="M8" s="28"/>
    </row>
    <row r="9" spans="1:13">
      <c r="A9" s="1">
        <v>2</v>
      </c>
      <c r="B9" s="1">
        <v>1</v>
      </c>
      <c r="C9" s="1">
        <v>0.20022153854370101</v>
      </c>
      <c r="D9" s="1">
        <v>4</v>
      </c>
      <c r="E9" s="1">
        <v>4.2389999999999999</v>
      </c>
      <c r="F9" s="1">
        <v>0.620963335037231</v>
      </c>
      <c r="G9" s="1">
        <v>4</v>
      </c>
      <c r="H9" s="1">
        <v>46.872999999999998</v>
      </c>
      <c r="I9" s="1">
        <v>5.1231956481933496</v>
      </c>
      <c r="J9" s="1">
        <v>4</v>
      </c>
      <c r="K9" s="1">
        <v>116.449</v>
      </c>
      <c r="L9" s="1">
        <v>22.7303771972656</v>
      </c>
      <c r="M9" s="1">
        <v>4</v>
      </c>
    </row>
    <row r="10" spans="1:13">
      <c r="A10" s="1">
        <v>4</v>
      </c>
      <c r="B10" s="1">
        <v>1.1399999999999999</v>
      </c>
      <c r="C10" s="1">
        <v>0.12067186832427999</v>
      </c>
      <c r="D10" s="1">
        <v>4</v>
      </c>
      <c r="E10" s="1">
        <v>7.74</v>
      </c>
      <c r="F10" s="1">
        <v>1.09282875061035</v>
      </c>
      <c r="G10" s="1">
        <v>4</v>
      </c>
      <c r="H10" s="1">
        <v>100.883</v>
      </c>
      <c r="I10" s="1">
        <v>13.786354064941399</v>
      </c>
      <c r="J10" s="1">
        <v>4</v>
      </c>
      <c r="K10" s="1">
        <v>533.69299999999998</v>
      </c>
      <c r="L10" s="1">
        <v>132.61407470703099</v>
      </c>
      <c r="M10" s="1">
        <v>4</v>
      </c>
    </row>
    <row r="11" spans="1:13">
      <c r="A11" s="1">
        <v>6</v>
      </c>
      <c r="B11" s="1">
        <v>1.1439999999999999</v>
      </c>
      <c r="C11" s="1">
        <v>0.123058557510376</v>
      </c>
      <c r="D11" s="1">
        <v>4</v>
      </c>
      <c r="E11" s="1">
        <v>8.3190000000000008</v>
      </c>
      <c r="F11" s="1">
        <v>0.63348960876464799</v>
      </c>
      <c r="G11" s="1">
        <v>4</v>
      </c>
      <c r="H11" s="1">
        <v>79.058999999999997</v>
      </c>
      <c r="I11" s="1">
        <v>16.959518432617099</v>
      </c>
      <c r="J11" s="1">
        <v>4</v>
      </c>
      <c r="K11" s="1">
        <v>811.85900000000004</v>
      </c>
      <c r="L11" s="1">
        <v>150.752197265625</v>
      </c>
      <c r="M11" s="1">
        <v>4</v>
      </c>
    </row>
    <row r="12" spans="1:13">
      <c r="B12" s="3" t="s">
        <v>14</v>
      </c>
      <c r="C12" s="3" t="s">
        <v>15</v>
      </c>
      <c r="D12" s="3" t="s">
        <v>16</v>
      </c>
      <c r="E12" s="3" t="s">
        <v>14</v>
      </c>
      <c r="F12" s="3" t="s">
        <v>15</v>
      </c>
      <c r="G12" s="3" t="s">
        <v>16</v>
      </c>
      <c r="H12" s="3" t="s">
        <v>14</v>
      </c>
      <c r="I12" s="3" t="s">
        <v>15</v>
      </c>
      <c r="J12" s="3" t="s">
        <v>16</v>
      </c>
      <c r="K12" s="3" t="s">
        <v>14</v>
      </c>
      <c r="L12" s="3" t="s">
        <v>15</v>
      </c>
      <c r="M12" s="3" t="s">
        <v>16</v>
      </c>
    </row>
  </sheetData>
  <mergeCells count="10">
    <mergeCell ref="A1:M1"/>
    <mergeCell ref="A7:M7"/>
    <mergeCell ref="B8:D8"/>
    <mergeCell ref="E8:G8"/>
    <mergeCell ref="H8:J8"/>
    <mergeCell ref="K8:M8"/>
    <mergeCell ref="B2:D2"/>
    <mergeCell ref="E2:G2"/>
    <mergeCell ref="H2:J2"/>
    <mergeCell ref="K2:M2"/>
  </mergeCells>
  <phoneticPr fontId="2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C9A81-0AFC-4F79-8915-B5ECD9BFB7CF}">
  <dimension ref="A1:AJ7"/>
  <sheetViews>
    <sheetView workbookViewId="0">
      <selection activeCell="P16" sqref="A1:XFD1048576"/>
    </sheetView>
  </sheetViews>
  <sheetFormatPr defaultRowHeight="14"/>
  <sheetData>
    <row r="1" spans="1:36">
      <c r="A1" s="2" t="s">
        <v>181</v>
      </c>
      <c r="B1" s="28" t="s">
        <v>0</v>
      </c>
      <c r="C1" s="28"/>
      <c r="D1" s="28"/>
      <c r="E1" s="28"/>
      <c r="F1" s="28"/>
      <c r="G1" s="28" t="s">
        <v>1</v>
      </c>
      <c r="H1" s="28"/>
      <c r="I1" s="28"/>
      <c r="J1" s="28"/>
      <c r="K1" s="28"/>
      <c r="L1" s="28" t="s">
        <v>56</v>
      </c>
      <c r="M1" s="28"/>
      <c r="N1" s="28"/>
      <c r="O1" s="28"/>
      <c r="P1" s="28"/>
      <c r="Q1" s="28" t="s">
        <v>10</v>
      </c>
      <c r="R1" s="28"/>
      <c r="S1" s="28"/>
      <c r="T1" s="28"/>
      <c r="U1" s="28"/>
      <c r="V1" s="28" t="s">
        <v>11</v>
      </c>
      <c r="W1" s="28"/>
      <c r="X1" s="28"/>
      <c r="Y1" s="28"/>
      <c r="Z1" s="28"/>
      <c r="AA1" s="28" t="s">
        <v>183</v>
      </c>
      <c r="AB1" s="28"/>
      <c r="AC1" s="28"/>
      <c r="AD1" s="28"/>
      <c r="AE1" s="28"/>
      <c r="AF1" s="28"/>
      <c r="AG1" s="28"/>
      <c r="AH1" s="28"/>
      <c r="AI1" s="28"/>
      <c r="AJ1" s="28"/>
    </row>
    <row r="2" spans="1:36">
      <c r="A2" s="1">
        <v>6</v>
      </c>
      <c r="B2" s="1">
        <v>58.538499999999999</v>
      </c>
      <c r="C2" s="1">
        <v>60.857999999999997</v>
      </c>
      <c r="D2" s="1">
        <v>37.264499999999998</v>
      </c>
      <c r="E2" s="1">
        <v>106.0485</v>
      </c>
      <c r="F2" s="1">
        <v>54.6325</v>
      </c>
      <c r="G2" s="1">
        <v>68.849999999999994</v>
      </c>
      <c r="H2" s="1">
        <v>44.527999999999999</v>
      </c>
      <c r="I2" s="1">
        <v>49.432499999999997</v>
      </c>
      <c r="J2" s="1">
        <v>38.231999999999999</v>
      </c>
      <c r="K2" s="1">
        <v>45.863999999999997</v>
      </c>
      <c r="L2" s="1">
        <v>51.270499999999998</v>
      </c>
      <c r="M2" s="1">
        <v>54.545499999999997</v>
      </c>
      <c r="N2" s="1">
        <v>91.936000000000007</v>
      </c>
      <c r="O2" s="1">
        <v>29.808</v>
      </c>
      <c r="P2" s="1">
        <v>57.712499999999999</v>
      </c>
      <c r="Q2" s="1">
        <v>88.483500000000006</v>
      </c>
      <c r="R2" s="1">
        <v>50.274000000000001</v>
      </c>
      <c r="S2" s="1">
        <v>58.19</v>
      </c>
      <c r="T2" s="1">
        <v>46.93</v>
      </c>
      <c r="U2" s="1">
        <v>47.151000000000003</v>
      </c>
      <c r="V2" s="1">
        <v>48.073999999999998</v>
      </c>
      <c r="W2" s="1">
        <v>68.75</v>
      </c>
      <c r="X2" s="1">
        <v>34.982999999999997</v>
      </c>
      <c r="Y2" s="1">
        <v>72.897000000000006</v>
      </c>
      <c r="Z2" s="1">
        <v>59.643000000000001</v>
      </c>
      <c r="AA2" s="1">
        <v>78.335999999999999</v>
      </c>
      <c r="AB2" s="1">
        <v>57.319000000000003</v>
      </c>
      <c r="AC2" s="1">
        <v>48</v>
      </c>
      <c r="AD2" s="1">
        <v>45.496000000000002</v>
      </c>
      <c r="AE2" s="1">
        <v>58.19</v>
      </c>
      <c r="AF2" s="1"/>
      <c r="AG2" s="1"/>
      <c r="AH2" s="1"/>
      <c r="AI2" s="1"/>
      <c r="AJ2" s="1"/>
    </row>
    <row r="3" spans="1:36">
      <c r="A3" s="1">
        <v>8</v>
      </c>
      <c r="B3" s="1">
        <v>85.176000000000002</v>
      </c>
      <c r="C3" s="1">
        <v>93.75</v>
      </c>
      <c r="D3" s="1">
        <v>63.48</v>
      </c>
      <c r="E3" s="1">
        <v>139.15899999999999</v>
      </c>
      <c r="F3" s="1">
        <v>98.695999999999998</v>
      </c>
      <c r="G3" s="1">
        <v>109.551</v>
      </c>
      <c r="H3" s="1">
        <v>83.1875</v>
      </c>
      <c r="I3" s="1">
        <v>78.419499999999999</v>
      </c>
      <c r="J3" s="1">
        <v>83.581999999999994</v>
      </c>
      <c r="K3" s="1">
        <v>96.25</v>
      </c>
      <c r="L3" s="1">
        <v>82.837500000000006</v>
      </c>
      <c r="M3" s="1">
        <v>86.25</v>
      </c>
      <c r="N3" s="1">
        <v>134.01849999999999</v>
      </c>
      <c r="O3" s="1">
        <v>60.747500000000002</v>
      </c>
      <c r="P3" s="1">
        <v>95.506</v>
      </c>
      <c r="Q3" s="1">
        <v>131.4</v>
      </c>
      <c r="R3" s="1">
        <v>63.787500000000001</v>
      </c>
      <c r="S3" s="1">
        <v>89.231999999999999</v>
      </c>
      <c r="T3" s="1">
        <v>70.875</v>
      </c>
      <c r="U3" s="1">
        <v>78.419499999999999</v>
      </c>
      <c r="V3" s="1">
        <v>87.078999999999994</v>
      </c>
      <c r="W3" s="1">
        <v>98.3125</v>
      </c>
      <c r="X3" s="1">
        <v>68.75</v>
      </c>
      <c r="Y3" s="1">
        <v>113.4375</v>
      </c>
      <c r="Z3" s="1">
        <v>97.215999999999994</v>
      </c>
      <c r="AA3" s="1">
        <v>101.4</v>
      </c>
      <c r="AB3" s="1">
        <v>94.64</v>
      </c>
      <c r="AC3" s="1">
        <v>87.5</v>
      </c>
      <c r="AD3" s="1">
        <v>84.27</v>
      </c>
      <c r="AE3" s="1">
        <v>91.292500000000004</v>
      </c>
      <c r="AF3" s="1"/>
      <c r="AG3" s="1"/>
      <c r="AH3" s="1"/>
      <c r="AI3" s="1"/>
      <c r="AJ3" s="1"/>
    </row>
    <row r="4" spans="1:36">
      <c r="A4" s="1">
        <v>10</v>
      </c>
      <c r="B4" s="1">
        <v>135.81649999999999</v>
      </c>
      <c r="C4" s="1">
        <v>152.56100000000001</v>
      </c>
      <c r="D4" s="1">
        <v>102.752</v>
      </c>
      <c r="E4" s="1">
        <v>199.584</v>
      </c>
      <c r="F4" s="1">
        <v>139.24</v>
      </c>
      <c r="G4" s="1">
        <v>151.38</v>
      </c>
      <c r="H4" s="1">
        <v>124.93</v>
      </c>
      <c r="I4" s="1">
        <v>116.46250000000001</v>
      </c>
      <c r="J4" s="1">
        <v>113.568</v>
      </c>
      <c r="K4" s="1">
        <v>142.97</v>
      </c>
      <c r="L4" s="1">
        <v>115.169</v>
      </c>
      <c r="M4" s="1">
        <v>117.97499999999999</v>
      </c>
      <c r="N4" s="1">
        <v>174.08</v>
      </c>
      <c r="O4" s="1">
        <v>102.85</v>
      </c>
      <c r="P4" s="1">
        <v>147.994</v>
      </c>
      <c r="Q4" s="1">
        <v>162.72900000000001</v>
      </c>
      <c r="R4" s="1">
        <v>91.25</v>
      </c>
      <c r="S4" s="1">
        <v>129.51400000000001</v>
      </c>
      <c r="T4" s="1">
        <v>108.16</v>
      </c>
      <c r="U4" s="1">
        <v>119.4875</v>
      </c>
      <c r="V4" s="1">
        <v>106.624</v>
      </c>
      <c r="W4" s="1">
        <v>137.67699999999999</v>
      </c>
      <c r="X4" s="1">
        <v>93.775000000000006</v>
      </c>
      <c r="Y4" s="1">
        <v>129.96</v>
      </c>
      <c r="Z4" s="1">
        <v>132.61799999999999</v>
      </c>
      <c r="AA4" s="1">
        <v>134.56</v>
      </c>
      <c r="AB4" s="1">
        <v>135</v>
      </c>
      <c r="AC4" s="1">
        <v>111.925</v>
      </c>
      <c r="AD4" s="1">
        <v>117</v>
      </c>
      <c r="AE4" s="1">
        <v>140.89949999999999</v>
      </c>
      <c r="AF4" s="1"/>
      <c r="AG4" s="1"/>
      <c r="AH4" s="1"/>
      <c r="AI4" s="1"/>
      <c r="AJ4" s="1"/>
    </row>
    <row r="5" spans="1:36">
      <c r="A5" s="1">
        <v>13</v>
      </c>
      <c r="B5" s="1">
        <v>233.28</v>
      </c>
      <c r="C5" s="1">
        <v>232.75</v>
      </c>
      <c r="D5" s="1">
        <v>179.5625</v>
      </c>
      <c r="E5" s="1">
        <v>307.0625</v>
      </c>
      <c r="F5" s="1">
        <v>258.75</v>
      </c>
      <c r="G5" s="1">
        <v>254.01599999999999</v>
      </c>
      <c r="H5" s="1">
        <v>222.33750000000001</v>
      </c>
      <c r="I5" s="1">
        <v>179.5625</v>
      </c>
      <c r="J5" s="1">
        <v>194.35</v>
      </c>
      <c r="K5" s="1">
        <v>245.13399999999999</v>
      </c>
      <c r="L5" s="1">
        <v>200.6875</v>
      </c>
      <c r="M5" s="1">
        <v>199.76050000000001</v>
      </c>
      <c r="N5" s="1">
        <v>250.46299999999999</v>
      </c>
      <c r="O5" s="1">
        <v>177.31549999999999</v>
      </c>
      <c r="P5" s="1">
        <v>232.73</v>
      </c>
      <c r="Q5" s="1">
        <v>225.4</v>
      </c>
      <c r="R5" s="1">
        <v>168.6825</v>
      </c>
      <c r="S5" s="1">
        <v>179.5625</v>
      </c>
      <c r="T5" s="1">
        <v>192.23750000000001</v>
      </c>
      <c r="U5" s="1">
        <v>174.636</v>
      </c>
      <c r="V5" s="1">
        <v>142.19999999999999</v>
      </c>
      <c r="W5" s="1">
        <v>175.33750000000001</v>
      </c>
      <c r="X5" s="1">
        <v>116.05800000000001</v>
      </c>
      <c r="Y5" s="1">
        <v>167.44499999999999</v>
      </c>
      <c r="Z5" s="1">
        <v>169.88399999999999</v>
      </c>
      <c r="AA5" s="1">
        <v>178.60499999999999</v>
      </c>
      <c r="AB5" s="1">
        <v>194.208</v>
      </c>
      <c r="AC5" s="1">
        <v>154.42150000000001</v>
      </c>
      <c r="AD5" s="1">
        <v>163.8485</v>
      </c>
      <c r="AE5" s="1">
        <v>203.35</v>
      </c>
      <c r="AF5" s="1"/>
      <c r="AG5" s="1"/>
      <c r="AH5" s="1"/>
      <c r="AI5" s="1"/>
      <c r="AJ5" s="1"/>
    </row>
    <row r="6" spans="1:36">
      <c r="A6" s="1">
        <v>16</v>
      </c>
      <c r="B6" s="1">
        <v>356.32799999999997</v>
      </c>
      <c r="C6" s="1">
        <v>363.096</v>
      </c>
      <c r="D6" s="1">
        <v>275.625</v>
      </c>
      <c r="E6" s="1">
        <v>451.25</v>
      </c>
      <c r="F6" s="1">
        <v>307.24200000000002</v>
      </c>
      <c r="G6" s="1">
        <v>378.89499999999998</v>
      </c>
      <c r="H6" s="1">
        <v>336.86399999999998</v>
      </c>
      <c r="I6" s="1">
        <v>241.05600000000001</v>
      </c>
      <c r="J6" s="1">
        <v>305.34350000000001</v>
      </c>
      <c r="K6" s="1">
        <v>319.41000000000003</v>
      </c>
      <c r="L6" s="1">
        <v>312.1875</v>
      </c>
      <c r="M6" s="1">
        <v>323.2</v>
      </c>
      <c r="N6" s="1">
        <v>368.47500000000002</v>
      </c>
      <c r="O6" s="1">
        <v>291.2</v>
      </c>
      <c r="P6" s="1">
        <v>350.41250000000002</v>
      </c>
      <c r="Q6" s="1">
        <v>305.34350000000001</v>
      </c>
      <c r="R6" s="1">
        <v>264.375</v>
      </c>
      <c r="S6" s="1">
        <v>240.1</v>
      </c>
      <c r="T6" s="1">
        <v>266.45</v>
      </c>
      <c r="U6" s="1">
        <v>246.24</v>
      </c>
      <c r="V6" s="1">
        <v>169.98400000000001</v>
      </c>
      <c r="W6" s="1">
        <v>260.11</v>
      </c>
      <c r="X6" s="1">
        <v>196.02</v>
      </c>
      <c r="Y6" s="1">
        <v>226.69450000000001</v>
      </c>
      <c r="Z6" s="1">
        <v>203.35</v>
      </c>
      <c r="AA6" s="1">
        <v>242.76</v>
      </c>
      <c r="AB6" s="1">
        <v>309.30399999999997</v>
      </c>
      <c r="AC6" s="1">
        <v>248.83199999999999</v>
      </c>
      <c r="AD6" s="1">
        <v>280.13600000000002</v>
      </c>
      <c r="AE6" s="1">
        <v>234.476</v>
      </c>
      <c r="AF6" s="1"/>
      <c r="AG6" s="1"/>
      <c r="AH6" s="1"/>
      <c r="AI6" s="1"/>
      <c r="AJ6" s="1"/>
    </row>
    <row r="7" spans="1:36">
      <c r="A7" s="1">
        <v>18</v>
      </c>
      <c r="B7" s="1">
        <v>532.47500000000002</v>
      </c>
      <c r="C7" s="1">
        <v>559.54999999999995</v>
      </c>
      <c r="D7" s="1">
        <v>379.3125</v>
      </c>
      <c r="E7" s="1">
        <v>683.65</v>
      </c>
      <c r="F7" s="1">
        <v>468.512</v>
      </c>
      <c r="G7" s="1">
        <v>576</v>
      </c>
      <c r="H7" s="1">
        <v>594.10400000000004</v>
      </c>
      <c r="I7" s="1">
        <v>408.21249999999998</v>
      </c>
      <c r="J7" s="1">
        <v>426.27499999999998</v>
      </c>
      <c r="K7" s="1">
        <v>490.05</v>
      </c>
      <c r="L7" s="1">
        <v>430.416</v>
      </c>
      <c r="M7" s="1">
        <v>425.27</v>
      </c>
      <c r="N7" s="1">
        <v>485.98</v>
      </c>
      <c r="O7" s="1">
        <v>394.94400000000002</v>
      </c>
      <c r="P7" s="1">
        <v>445.5</v>
      </c>
      <c r="Q7" s="1">
        <v>529</v>
      </c>
      <c r="R7" s="1">
        <v>361.6</v>
      </c>
      <c r="S7" s="1">
        <v>409.89550000000003</v>
      </c>
      <c r="T7" s="1">
        <v>410.16399999999999</v>
      </c>
      <c r="U7" s="1">
        <v>358.85750000000002</v>
      </c>
      <c r="V7" s="1">
        <v>179.5625</v>
      </c>
      <c r="W7" s="1">
        <v>288.8</v>
      </c>
      <c r="X7" s="1">
        <v>235.2</v>
      </c>
      <c r="Y7" s="1">
        <v>311.04000000000002</v>
      </c>
      <c r="Z7" s="1">
        <v>229.14699999999999</v>
      </c>
      <c r="AA7" s="1">
        <v>357.1875</v>
      </c>
      <c r="AB7" s="1">
        <v>523.41800000000001</v>
      </c>
      <c r="AC7" s="1">
        <v>352</v>
      </c>
      <c r="AD7" s="1">
        <v>370.69650000000001</v>
      </c>
      <c r="AE7" s="1">
        <v>272.73399999999998</v>
      </c>
      <c r="AF7" s="1"/>
      <c r="AG7" s="1"/>
      <c r="AH7" s="1"/>
      <c r="AI7" s="1"/>
      <c r="AJ7" s="1"/>
    </row>
  </sheetData>
  <mergeCells count="7">
    <mergeCell ref="AF1:AJ1"/>
    <mergeCell ref="B1:F1"/>
    <mergeCell ref="G1:K1"/>
    <mergeCell ref="L1:P1"/>
    <mergeCell ref="Q1:U1"/>
    <mergeCell ref="V1:Z1"/>
    <mergeCell ref="AA1:AE1"/>
  </mergeCells>
  <phoneticPr fontId="2" type="noConversion"/>
  <conditionalFormatting sqref="A8:XFD1048576 AK1:XFD7">
    <cfRule type="duplicateValues" dxfId="28" priority="1"/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72F01-4389-45E2-A5DD-BBF70082B25A}">
  <dimension ref="A1:F6"/>
  <sheetViews>
    <sheetView workbookViewId="0">
      <selection activeCell="O29" sqref="A1:XFD1048576"/>
    </sheetView>
  </sheetViews>
  <sheetFormatPr defaultRowHeight="14"/>
  <sheetData>
    <row r="1" spans="1:6">
      <c r="A1" s="2" t="s">
        <v>0</v>
      </c>
      <c r="B1" s="2" t="s">
        <v>1</v>
      </c>
      <c r="C1" s="2" t="s">
        <v>56</v>
      </c>
      <c r="D1" s="2" t="s">
        <v>10</v>
      </c>
      <c r="E1" s="2" t="s">
        <v>11</v>
      </c>
      <c r="F1" s="2" t="s">
        <v>183</v>
      </c>
    </row>
    <row r="2" spans="1:6">
      <c r="A2" s="1">
        <v>0.64817199999999997</v>
      </c>
      <c r="B2" s="1">
        <v>0.365707</v>
      </c>
      <c r="C2" s="1">
        <v>0.79735199999999995</v>
      </c>
      <c r="D2" s="1">
        <v>0.64476500000000003</v>
      </c>
      <c r="E2" s="1">
        <v>0.46990100000000001</v>
      </c>
      <c r="F2" s="1">
        <v>0.51624099999999995</v>
      </c>
    </row>
    <row r="3" spans="1:6">
      <c r="A3" s="1">
        <v>0.65406399999999998</v>
      </c>
      <c r="B3" s="1">
        <v>0.53656499999999996</v>
      </c>
      <c r="C3" s="1">
        <v>0.65278199999999997</v>
      </c>
      <c r="D3" s="1">
        <v>0.70873900000000001</v>
      </c>
      <c r="E3" s="1">
        <v>0.28055000000000002</v>
      </c>
      <c r="F3" s="1">
        <v>0.47046700000000002</v>
      </c>
    </row>
    <row r="4" spans="1:6">
      <c r="A4" s="1">
        <v>0.56811199999999995</v>
      </c>
      <c r="B4" s="1">
        <v>0.24979199999999999</v>
      </c>
      <c r="C4" s="1">
        <v>0.50014700000000001</v>
      </c>
      <c r="D4" s="1">
        <v>0.72720600000000002</v>
      </c>
      <c r="E4" s="1">
        <v>0.45294699999999999</v>
      </c>
      <c r="F4" s="1">
        <v>0.50851500000000005</v>
      </c>
    </row>
    <row r="5" spans="1:6">
      <c r="A5" s="1">
        <v>0.45280399999999998</v>
      </c>
      <c r="B5" s="1">
        <v>0.26632099999999997</v>
      </c>
      <c r="C5" s="1">
        <v>0.65157799999999999</v>
      </c>
      <c r="D5" s="1">
        <v>0.68051399999999995</v>
      </c>
      <c r="E5" s="1">
        <v>0.258384</v>
      </c>
      <c r="F5" s="1">
        <v>0.60447099999999998</v>
      </c>
    </row>
    <row r="6" spans="1:6">
      <c r="A6" s="1">
        <v>0.44088500000000003</v>
      </c>
      <c r="B6" s="1">
        <v>0.35148800000000002</v>
      </c>
      <c r="C6" s="1">
        <v>0.70593899999999998</v>
      </c>
      <c r="D6" s="1">
        <v>0.45113700000000001</v>
      </c>
      <c r="E6" s="1">
        <v>0.32059599999999999</v>
      </c>
      <c r="F6" s="1">
        <v>0.584117</v>
      </c>
    </row>
  </sheetData>
  <phoneticPr fontId="2" type="noConversion"/>
  <conditionalFormatting sqref="A1:F6">
    <cfRule type="duplicateValues" dxfId="27" priority="1"/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5105-2E46-4A12-BE06-E754C629BB8D}">
  <dimension ref="A1:U7"/>
  <sheetViews>
    <sheetView workbookViewId="0">
      <selection activeCell="R18" sqref="A1:XFD1048576"/>
    </sheetView>
  </sheetViews>
  <sheetFormatPr defaultRowHeight="14"/>
  <sheetData>
    <row r="1" spans="1:21">
      <c r="A1" s="2"/>
      <c r="B1" s="28" t="s">
        <v>184</v>
      </c>
      <c r="C1" s="28"/>
      <c r="D1" s="28"/>
      <c r="E1" s="28"/>
      <c r="F1" s="28"/>
      <c r="G1" s="28" t="s">
        <v>185</v>
      </c>
      <c r="H1" s="28"/>
      <c r="I1" s="28"/>
      <c r="J1" s="28"/>
      <c r="K1" s="28"/>
      <c r="L1" s="28" t="s">
        <v>186</v>
      </c>
      <c r="M1" s="28"/>
      <c r="N1" s="28"/>
      <c r="O1" s="28"/>
      <c r="P1" s="28"/>
      <c r="Q1" s="28" t="s">
        <v>187</v>
      </c>
      <c r="R1" s="28"/>
      <c r="S1" s="28"/>
      <c r="T1" s="28"/>
      <c r="U1" s="28"/>
    </row>
    <row r="2" spans="1:21">
      <c r="A2" s="1">
        <v>6</v>
      </c>
      <c r="B2" s="1">
        <v>50.420999999999999</v>
      </c>
      <c r="C2" s="1">
        <v>80.736000000000004</v>
      </c>
      <c r="D2" s="1">
        <v>55.47</v>
      </c>
      <c r="E2" s="1">
        <v>64.537999999999997</v>
      </c>
      <c r="F2" s="1">
        <v>50.335999999999999</v>
      </c>
      <c r="G2" s="1">
        <v>41.454000000000001</v>
      </c>
      <c r="H2" s="1">
        <v>50.4</v>
      </c>
      <c r="I2" s="1">
        <v>73.959999999999994</v>
      </c>
      <c r="J2" s="1">
        <v>60.092500000000001</v>
      </c>
      <c r="K2" s="1">
        <v>74.430999999999997</v>
      </c>
      <c r="L2" s="1">
        <v>60.84</v>
      </c>
      <c r="M2" s="1">
        <v>67.879499999999993</v>
      </c>
      <c r="N2" s="1">
        <v>80.631</v>
      </c>
      <c r="O2" s="1">
        <v>72.325999999999993</v>
      </c>
      <c r="P2" s="1">
        <v>62.5</v>
      </c>
      <c r="Q2" s="1">
        <v>69.853499999999997</v>
      </c>
      <c r="R2" s="1">
        <v>51.621499999999997</v>
      </c>
      <c r="S2" s="1">
        <v>67.227999999999994</v>
      </c>
      <c r="T2" s="1">
        <v>67.374499999999998</v>
      </c>
      <c r="U2" s="1">
        <v>68.926500000000004</v>
      </c>
    </row>
    <row r="3" spans="1:21">
      <c r="A3" s="1">
        <v>8</v>
      </c>
      <c r="B3" s="1">
        <v>158.76</v>
      </c>
      <c r="C3" s="1">
        <v>115.169</v>
      </c>
      <c r="D3" s="1">
        <v>144</v>
      </c>
      <c r="E3" s="1">
        <v>179.5625</v>
      </c>
      <c r="F3" s="1">
        <v>126</v>
      </c>
      <c r="G3" s="1">
        <v>87.5</v>
      </c>
      <c r="H3" s="1">
        <v>144.256</v>
      </c>
      <c r="I3" s="1">
        <v>121.83750000000001</v>
      </c>
      <c r="J3" s="1">
        <v>154.27500000000001</v>
      </c>
      <c r="K3" s="1">
        <v>98.314999999999998</v>
      </c>
      <c r="L3" s="1">
        <v>121.104</v>
      </c>
      <c r="M3" s="1">
        <v>134.66999999999999</v>
      </c>
      <c r="N3" s="1">
        <v>105.875</v>
      </c>
      <c r="O3" s="1">
        <v>105.875</v>
      </c>
      <c r="P3" s="1">
        <v>117.74</v>
      </c>
      <c r="Q3" s="1">
        <v>111.25</v>
      </c>
      <c r="R3" s="1">
        <v>185.9</v>
      </c>
      <c r="S3" s="1">
        <v>103.75</v>
      </c>
      <c r="T3" s="1">
        <v>114.92</v>
      </c>
      <c r="U3" s="1">
        <v>171.05799999999999</v>
      </c>
    </row>
    <row r="4" spans="1:21">
      <c r="A4" s="1">
        <v>11</v>
      </c>
      <c r="B4" s="1">
        <v>182.27199999999999</v>
      </c>
      <c r="C4" s="1">
        <v>167.214</v>
      </c>
      <c r="D4" s="1">
        <v>178.60499999999999</v>
      </c>
      <c r="E4" s="1">
        <v>211.25</v>
      </c>
      <c r="F4" s="1">
        <v>161.44800000000001</v>
      </c>
      <c r="G4" s="1">
        <v>133.1</v>
      </c>
      <c r="H4" s="1">
        <v>182.59</v>
      </c>
      <c r="I4" s="1">
        <v>203.45599999999999</v>
      </c>
      <c r="J4" s="1">
        <v>189</v>
      </c>
      <c r="K4" s="1">
        <v>144</v>
      </c>
      <c r="L4" s="1">
        <v>163.84</v>
      </c>
      <c r="M4" s="1">
        <v>198.45</v>
      </c>
      <c r="N4" s="1">
        <v>189</v>
      </c>
      <c r="O4" s="1">
        <v>220.5</v>
      </c>
      <c r="P4" s="1">
        <v>169</v>
      </c>
      <c r="Q4" s="1">
        <v>150.52799999999999</v>
      </c>
      <c r="R4" s="1">
        <v>178.74600000000001</v>
      </c>
      <c r="S4" s="1">
        <v>199.76050000000001</v>
      </c>
      <c r="T4" s="1">
        <v>210.392</v>
      </c>
      <c r="U4" s="1">
        <v>218.05</v>
      </c>
    </row>
    <row r="5" spans="1:21">
      <c r="A5" s="1">
        <v>13</v>
      </c>
      <c r="B5" s="1">
        <v>245</v>
      </c>
      <c r="C5" s="1">
        <v>294.57600000000002</v>
      </c>
      <c r="D5" s="1">
        <v>190.125</v>
      </c>
      <c r="E5" s="1">
        <v>180</v>
      </c>
      <c r="F5" s="1">
        <v>220.5</v>
      </c>
      <c r="G5" s="1">
        <v>162</v>
      </c>
      <c r="H5" s="1">
        <v>180</v>
      </c>
      <c r="I5" s="1">
        <v>165.6</v>
      </c>
      <c r="J5" s="1">
        <v>259.7</v>
      </c>
      <c r="K5" s="1">
        <v>149.4</v>
      </c>
      <c r="L5" s="1">
        <v>190.7825</v>
      </c>
      <c r="M5" s="1">
        <v>304</v>
      </c>
      <c r="N5" s="1">
        <v>288</v>
      </c>
      <c r="O5" s="1">
        <v>227.85</v>
      </c>
      <c r="P5" s="1">
        <v>307.2</v>
      </c>
      <c r="Q5" s="1">
        <v>313.60000000000002</v>
      </c>
      <c r="R5" s="1">
        <v>211.25</v>
      </c>
      <c r="S5" s="1">
        <v>342.4</v>
      </c>
      <c r="T5" s="1">
        <v>230.3</v>
      </c>
      <c r="U5" s="1">
        <v>261.5625</v>
      </c>
    </row>
    <row r="6" spans="1:21">
      <c r="A6" s="1">
        <v>16</v>
      </c>
      <c r="B6" s="1">
        <v>361.67250000000001</v>
      </c>
      <c r="C6" s="1">
        <v>342.4</v>
      </c>
      <c r="D6" s="1">
        <v>293.327</v>
      </c>
      <c r="E6" s="1">
        <v>290.43049999999999</v>
      </c>
      <c r="F6" s="1">
        <v>308.36700000000002</v>
      </c>
      <c r="G6" s="1">
        <v>165.6</v>
      </c>
      <c r="H6" s="1">
        <v>189.77099999999999</v>
      </c>
      <c r="I6" s="1">
        <v>194.56</v>
      </c>
      <c r="J6" s="1">
        <v>279.93599999999998</v>
      </c>
      <c r="K6" s="1">
        <v>149.4</v>
      </c>
      <c r="L6" s="1">
        <v>226.845</v>
      </c>
      <c r="M6" s="1">
        <v>433.94400000000002</v>
      </c>
      <c r="N6" s="1">
        <v>339.57499999999999</v>
      </c>
      <c r="O6" s="1">
        <v>555.03750000000002</v>
      </c>
      <c r="P6" s="1">
        <v>389.2285</v>
      </c>
      <c r="Q6" s="1">
        <v>354.02499999999998</v>
      </c>
      <c r="R6" s="1">
        <v>303.24</v>
      </c>
      <c r="S6" s="1">
        <v>573.08749999999998</v>
      </c>
      <c r="T6" s="1">
        <v>313.60000000000002</v>
      </c>
      <c r="U6" s="1">
        <v>311.64749999999998</v>
      </c>
    </row>
    <row r="7" spans="1:21">
      <c r="A7" s="1">
        <v>18</v>
      </c>
      <c r="B7" s="1">
        <v>655.98749999999995</v>
      </c>
      <c r="C7" s="1">
        <v>439.6155</v>
      </c>
      <c r="D7" s="1">
        <v>359.52749999999997</v>
      </c>
      <c r="E7" s="1">
        <v>440.72500000000002</v>
      </c>
      <c r="F7" s="1">
        <v>483.84</v>
      </c>
      <c r="G7" s="1">
        <v>176.82400000000001</v>
      </c>
      <c r="H7" s="1">
        <v>212.3415</v>
      </c>
      <c r="I7" s="1">
        <v>206.91</v>
      </c>
      <c r="J7" s="1">
        <v>341.05599999999998</v>
      </c>
      <c r="K7" s="1">
        <v>164.71350000000001</v>
      </c>
      <c r="L7" s="1">
        <v>506.88</v>
      </c>
      <c r="M7" s="1">
        <v>578.65350000000001</v>
      </c>
      <c r="N7" s="1">
        <v>363.31200000000001</v>
      </c>
      <c r="O7" s="1">
        <v>837.08199999999999</v>
      </c>
      <c r="P7" s="1">
        <v>495.61599999999999</v>
      </c>
      <c r="Q7" s="1">
        <v>429.3</v>
      </c>
      <c r="R7" s="1">
        <v>522.78599999999994</v>
      </c>
      <c r="S7" s="1">
        <v>810.7</v>
      </c>
      <c r="T7" s="1">
        <v>366.91199999999998</v>
      </c>
      <c r="U7" s="1">
        <v>509.91250000000002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A7F10-C4A3-40CE-A4B3-3EF7C2BADE43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184</v>
      </c>
      <c r="B1" s="2" t="s">
        <v>185</v>
      </c>
      <c r="C1" s="2" t="s">
        <v>186</v>
      </c>
      <c r="D1" s="2" t="s">
        <v>187</v>
      </c>
    </row>
    <row r="2" spans="1:4">
      <c r="A2" s="1">
        <v>51.2</v>
      </c>
      <c r="B2" s="1">
        <v>57.5</v>
      </c>
      <c r="C2" s="1">
        <v>53.3</v>
      </c>
      <c r="D2" s="1">
        <v>48.8</v>
      </c>
    </row>
    <row r="3" spans="1:4">
      <c r="A3" s="1">
        <v>40.5</v>
      </c>
      <c r="B3" s="1">
        <v>57.7</v>
      </c>
      <c r="C3" s="1">
        <v>41.9</v>
      </c>
      <c r="D3" s="1">
        <v>53.4</v>
      </c>
    </row>
    <row r="4" spans="1:4">
      <c r="A4" s="1">
        <v>40.299999999999997</v>
      </c>
      <c r="B4" s="1">
        <v>59.4</v>
      </c>
      <c r="C4" s="1">
        <v>38.6</v>
      </c>
      <c r="D4" s="1">
        <v>43.9</v>
      </c>
    </row>
    <row r="5" spans="1:4">
      <c r="A5" s="1">
        <v>44.1</v>
      </c>
      <c r="B5" s="1">
        <v>57.8</v>
      </c>
      <c r="C5" s="1">
        <v>52.5</v>
      </c>
      <c r="D5" s="1">
        <v>43.4</v>
      </c>
    </row>
    <row r="6" spans="1:4">
      <c r="A6" s="1">
        <v>45.8</v>
      </c>
      <c r="B6" s="1">
        <v>56.3</v>
      </c>
      <c r="C6" s="1">
        <v>54.3</v>
      </c>
      <c r="D6" s="1">
        <v>55</v>
      </c>
    </row>
  </sheetData>
  <phoneticPr fontId="2" type="noConversion"/>
  <conditionalFormatting sqref="A1:D6">
    <cfRule type="duplicateValues" dxfId="26" priority="1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AFA9D-50E8-435D-8D47-DC4022D2C0BE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184</v>
      </c>
      <c r="B1" s="2" t="s">
        <v>185</v>
      </c>
      <c r="C1" s="2" t="s">
        <v>186</v>
      </c>
      <c r="D1" s="2" t="s">
        <v>187</v>
      </c>
    </row>
    <row r="2" spans="1:4">
      <c r="A2" s="1">
        <v>43.6</v>
      </c>
      <c r="B2" s="1">
        <v>56.5</v>
      </c>
      <c r="C2" s="1">
        <v>43</v>
      </c>
      <c r="D2" s="1">
        <v>41.8</v>
      </c>
    </row>
    <row r="3" spans="1:4">
      <c r="A3" s="1">
        <v>35.299999999999997</v>
      </c>
      <c r="B3" s="1">
        <v>59.5</v>
      </c>
      <c r="C3" s="1">
        <v>36.9</v>
      </c>
      <c r="D3" s="1">
        <v>42</v>
      </c>
    </row>
    <row r="4" spans="1:4">
      <c r="A4" s="1">
        <v>28.9</v>
      </c>
      <c r="B4" s="1">
        <v>57.6</v>
      </c>
      <c r="C4" s="1">
        <v>31.6</v>
      </c>
      <c r="D4" s="1">
        <v>35.1</v>
      </c>
    </row>
    <row r="5" spans="1:4">
      <c r="A5" s="1">
        <v>29.3</v>
      </c>
      <c r="B5" s="1">
        <v>58.7</v>
      </c>
      <c r="C5" s="1">
        <v>43.3</v>
      </c>
      <c r="D5" s="1">
        <v>31.2</v>
      </c>
    </row>
    <row r="6" spans="1:4">
      <c r="A6" s="1">
        <v>46.6</v>
      </c>
      <c r="B6" s="1">
        <v>56.7</v>
      </c>
      <c r="C6" s="1">
        <v>50.1</v>
      </c>
      <c r="D6" s="1">
        <v>46</v>
      </c>
    </row>
  </sheetData>
  <phoneticPr fontId="2" type="noConversion"/>
  <conditionalFormatting sqref="A1:D6">
    <cfRule type="duplicateValues" dxfId="25" priority="1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1EB22-AAEF-4073-9A62-C777E6D2B2AB}">
  <dimension ref="A1:U7"/>
  <sheetViews>
    <sheetView workbookViewId="0">
      <selection activeCell="I24" sqref="A1:XFD1048576"/>
    </sheetView>
  </sheetViews>
  <sheetFormatPr defaultRowHeight="14"/>
  <sheetData>
    <row r="1" spans="1:21">
      <c r="A1" s="2"/>
      <c r="B1" s="28" t="s">
        <v>184</v>
      </c>
      <c r="C1" s="28"/>
      <c r="D1" s="28"/>
      <c r="E1" s="28"/>
      <c r="F1" s="28"/>
      <c r="G1" s="28" t="s">
        <v>185</v>
      </c>
      <c r="H1" s="28"/>
      <c r="I1" s="28"/>
      <c r="J1" s="28"/>
      <c r="K1" s="28"/>
      <c r="L1" s="28" t="s">
        <v>188</v>
      </c>
      <c r="M1" s="28"/>
      <c r="N1" s="28"/>
      <c r="O1" s="28"/>
      <c r="P1" s="28"/>
      <c r="Q1" s="28" t="s">
        <v>189</v>
      </c>
      <c r="R1" s="28"/>
      <c r="S1" s="28"/>
      <c r="T1" s="28"/>
      <c r="U1" s="28"/>
    </row>
    <row r="2" spans="1:21">
      <c r="A2" s="1">
        <v>6</v>
      </c>
      <c r="B2" s="1">
        <v>70.272000000000006</v>
      </c>
      <c r="C2" s="1">
        <v>55.6875</v>
      </c>
      <c r="D2" s="1">
        <v>43.706000000000003</v>
      </c>
      <c r="E2" s="1">
        <v>63.6265</v>
      </c>
      <c r="F2" s="1">
        <v>52.92</v>
      </c>
      <c r="G2" s="1">
        <v>62.956499999999998</v>
      </c>
      <c r="H2" s="1">
        <v>46.746000000000002</v>
      </c>
      <c r="I2" s="1">
        <v>46.227499999999999</v>
      </c>
      <c r="J2" s="1">
        <v>72.897000000000006</v>
      </c>
      <c r="K2" s="1">
        <v>42.865499999999997</v>
      </c>
      <c r="L2" s="1">
        <v>72.5</v>
      </c>
      <c r="M2" s="1">
        <v>55.015999999999998</v>
      </c>
      <c r="N2" s="1">
        <v>71.25</v>
      </c>
      <c r="O2" s="1">
        <v>66.825000000000003</v>
      </c>
      <c r="P2" s="1">
        <v>76.25</v>
      </c>
      <c r="Q2" s="1">
        <v>68.75</v>
      </c>
      <c r="R2" s="1">
        <v>63.6265</v>
      </c>
      <c r="S2" s="1">
        <v>63.48</v>
      </c>
      <c r="T2" s="1">
        <v>61.363999999999997</v>
      </c>
      <c r="U2" s="1">
        <v>53.802</v>
      </c>
    </row>
    <row r="3" spans="1:21">
      <c r="A3" s="1">
        <v>8</v>
      </c>
      <c r="B3" s="1">
        <v>174.08</v>
      </c>
      <c r="C3" s="1">
        <v>127.8</v>
      </c>
      <c r="D3" s="1">
        <v>96.236999999999995</v>
      </c>
      <c r="E3" s="1">
        <v>101.4</v>
      </c>
      <c r="F3" s="1">
        <v>85</v>
      </c>
      <c r="G3" s="1">
        <v>112.36</v>
      </c>
      <c r="H3" s="1">
        <v>87.88</v>
      </c>
      <c r="I3" s="1">
        <v>110.41249999999999</v>
      </c>
      <c r="J3" s="1">
        <v>102.52849999999999</v>
      </c>
      <c r="K3" s="1">
        <v>94.64</v>
      </c>
      <c r="L3" s="1">
        <v>113.4375</v>
      </c>
      <c r="M3" s="1">
        <v>117.97799999999999</v>
      </c>
      <c r="N3" s="1">
        <v>184.04900000000001</v>
      </c>
      <c r="O3" s="1">
        <v>91.034999999999997</v>
      </c>
      <c r="P3" s="1">
        <v>113.724</v>
      </c>
      <c r="Q3" s="1">
        <v>166.88749999999999</v>
      </c>
      <c r="R3" s="1">
        <v>129.96</v>
      </c>
      <c r="S3" s="1">
        <v>131.71199999999999</v>
      </c>
      <c r="T3" s="1">
        <v>103.518</v>
      </c>
      <c r="U3" s="1">
        <v>137.49950000000001</v>
      </c>
    </row>
    <row r="4" spans="1:21">
      <c r="A4" s="1">
        <v>11</v>
      </c>
      <c r="B4" s="1">
        <v>214.245</v>
      </c>
      <c r="C4" s="1">
        <v>175.33750000000001</v>
      </c>
      <c r="D4" s="1">
        <v>174.08</v>
      </c>
      <c r="E4" s="1">
        <v>161.44800000000001</v>
      </c>
      <c r="F4" s="1">
        <v>138.6</v>
      </c>
      <c r="G4" s="1">
        <v>171.05799999999999</v>
      </c>
      <c r="H4" s="1">
        <v>197.58150000000001</v>
      </c>
      <c r="I4" s="1">
        <v>132.27799999999999</v>
      </c>
      <c r="J4" s="1">
        <v>151.42349999999999</v>
      </c>
      <c r="K4" s="1">
        <v>162</v>
      </c>
      <c r="L4" s="1">
        <v>169.98400000000001</v>
      </c>
      <c r="M4" s="1">
        <v>169.136</v>
      </c>
      <c r="N4" s="1">
        <v>216.62549999999999</v>
      </c>
      <c r="O4" s="1">
        <v>108.16</v>
      </c>
      <c r="P4" s="1">
        <v>268.32400000000001</v>
      </c>
      <c r="Q4" s="1">
        <v>216.62549999999999</v>
      </c>
      <c r="R4" s="1">
        <v>161.86349999999999</v>
      </c>
      <c r="S4" s="1">
        <v>169.2</v>
      </c>
      <c r="T4" s="1">
        <v>231.886</v>
      </c>
      <c r="U4" s="1">
        <v>232.75</v>
      </c>
    </row>
    <row r="5" spans="1:21">
      <c r="A5" s="1">
        <v>13</v>
      </c>
      <c r="B5" s="1">
        <v>249.52950000000001</v>
      </c>
      <c r="C5" s="1">
        <v>250.3125</v>
      </c>
      <c r="D5" s="1">
        <v>228.52799999999999</v>
      </c>
      <c r="E5" s="1">
        <v>217.8</v>
      </c>
      <c r="F5" s="1">
        <v>231.18350000000001</v>
      </c>
      <c r="G5" s="1">
        <v>190.125</v>
      </c>
      <c r="H5" s="1">
        <v>208.25</v>
      </c>
      <c r="I5" s="1">
        <v>167.93600000000001</v>
      </c>
      <c r="J5" s="1">
        <v>208.08</v>
      </c>
      <c r="K5" s="1">
        <v>173.0265</v>
      </c>
      <c r="L5" s="1">
        <v>247.00899999999999</v>
      </c>
      <c r="M5" s="1">
        <v>242.81100000000001</v>
      </c>
      <c r="N5" s="1">
        <v>308.30799999999999</v>
      </c>
      <c r="O5" s="1">
        <v>163.72399999999999</v>
      </c>
      <c r="P5" s="1">
        <v>327.65249999999997</v>
      </c>
      <c r="Q5" s="1">
        <v>271.06200000000001</v>
      </c>
      <c r="R5" s="1">
        <v>231.2</v>
      </c>
      <c r="S5" s="1">
        <v>249.9</v>
      </c>
      <c r="T5" s="1">
        <v>271.47199999999998</v>
      </c>
      <c r="U5" s="1">
        <v>287.49</v>
      </c>
    </row>
    <row r="6" spans="1:21">
      <c r="A6" s="1">
        <v>16</v>
      </c>
      <c r="B6" s="1">
        <v>263.78550000000001</v>
      </c>
      <c r="C6" s="1">
        <v>257.03199999999998</v>
      </c>
      <c r="D6" s="1">
        <v>281.25</v>
      </c>
      <c r="E6" s="1">
        <v>454.14</v>
      </c>
      <c r="F6" s="1">
        <v>490.05</v>
      </c>
      <c r="G6" s="1">
        <v>198.19800000000001</v>
      </c>
      <c r="H6" s="1">
        <v>208.25</v>
      </c>
      <c r="I6" s="1">
        <v>167.93600000000001</v>
      </c>
      <c r="J6" s="1">
        <v>233.512</v>
      </c>
      <c r="K6" s="1">
        <v>184.18950000000001</v>
      </c>
      <c r="L6" s="1">
        <v>266.45</v>
      </c>
      <c r="M6" s="1">
        <v>277.255</v>
      </c>
      <c r="N6" s="1">
        <v>358.4</v>
      </c>
      <c r="O6" s="1">
        <v>217.58750000000001</v>
      </c>
      <c r="P6" s="1">
        <v>545.72199999999998</v>
      </c>
      <c r="Q6" s="1">
        <v>415.85250000000002</v>
      </c>
      <c r="R6" s="1">
        <v>265.88</v>
      </c>
      <c r="S6" s="1">
        <v>462.25</v>
      </c>
      <c r="T6" s="1">
        <v>316.8</v>
      </c>
      <c r="U6" s="1">
        <v>530.54999999999995</v>
      </c>
    </row>
    <row r="7" spans="1:21">
      <c r="A7" s="1">
        <v>19</v>
      </c>
      <c r="B7" s="1">
        <v>482.44799999999998</v>
      </c>
      <c r="C7" s="1">
        <v>490.91199999999998</v>
      </c>
      <c r="D7" s="1">
        <v>437.47199999999998</v>
      </c>
      <c r="E7" s="1">
        <v>656.66700000000003</v>
      </c>
      <c r="F7" s="1">
        <v>847</v>
      </c>
      <c r="G7" s="1">
        <v>210.392</v>
      </c>
      <c r="H7" s="1">
        <v>208.25</v>
      </c>
      <c r="I7" s="1">
        <v>178.596</v>
      </c>
      <c r="J7" s="1">
        <v>426.97399999999999</v>
      </c>
      <c r="K7" s="1">
        <v>266.976</v>
      </c>
      <c r="L7" s="1">
        <v>486.68</v>
      </c>
      <c r="M7" s="1">
        <v>423.36</v>
      </c>
      <c r="N7" s="1">
        <v>786.5</v>
      </c>
      <c r="O7" s="1">
        <v>406.78</v>
      </c>
      <c r="P7" s="1">
        <v>686.81600000000003</v>
      </c>
      <c r="Q7" s="1">
        <v>713.9</v>
      </c>
      <c r="R7" s="1">
        <v>451.584</v>
      </c>
      <c r="S7" s="1">
        <v>820.22799999999995</v>
      </c>
      <c r="T7" s="1">
        <v>485.98</v>
      </c>
      <c r="U7" s="1">
        <v>972.03750000000002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4B53-AF35-4EC6-AB2C-B8B9E288F98E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184</v>
      </c>
      <c r="B1" s="2" t="s">
        <v>185</v>
      </c>
      <c r="C1" s="2" t="s">
        <v>188</v>
      </c>
      <c r="D1" s="2" t="s">
        <v>190</v>
      </c>
    </row>
    <row r="2" spans="1:4">
      <c r="A2" s="1">
        <v>58.5</v>
      </c>
      <c r="B2" s="1">
        <v>57.6</v>
      </c>
      <c r="C2" s="1">
        <v>38.299999999999997</v>
      </c>
      <c r="D2" s="1">
        <v>56.6</v>
      </c>
    </row>
    <row r="3" spans="1:4">
      <c r="A3" s="1">
        <v>35.9</v>
      </c>
      <c r="B3" s="1">
        <v>59.2</v>
      </c>
      <c r="C3" s="1">
        <v>39.299999999999997</v>
      </c>
      <c r="D3" s="1">
        <v>54.5</v>
      </c>
    </row>
    <row r="4" spans="1:4">
      <c r="A4" s="1">
        <v>33</v>
      </c>
      <c r="B4" s="1">
        <v>63.4</v>
      </c>
      <c r="C4" s="1">
        <v>54.4</v>
      </c>
      <c r="D4" s="1">
        <v>40.1</v>
      </c>
    </row>
    <row r="5" spans="1:4">
      <c r="A5" s="1">
        <v>47.8</v>
      </c>
      <c r="B5" s="1">
        <v>64.2</v>
      </c>
      <c r="C5" s="1">
        <v>35.799999999999997</v>
      </c>
      <c r="D5" s="1">
        <v>33.700000000000003</v>
      </c>
    </row>
    <row r="6" spans="1:4">
      <c r="A6" s="1">
        <v>42.6</v>
      </c>
      <c r="B6" s="1">
        <v>63.3</v>
      </c>
      <c r="C6" s="1">
        <v>36.5</v>
      </c>
      <c r="D6" s="1">
        <v>39.200000000000003</v>
      </c>
    </row>
  </sheetData>
  <phoneticPr fontId="2" type="noConversion"/>
  <conditionalFormatting sqref="A1:D6">
    <cfRule type="duplicateValues" dxfId="24" priority="1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62FA0-DF33-4DC4-9F96-AADDC8C16C84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184</v>
      </c>
      <c r="B1" s="2" t="s">
        <v>185</v>
      </c>
      <c r="C1" s="2" t="s">
        <v>188</v>
      </c>
      <c r="D1" s="2" t="s">
        <v>190</v>
      </c>
    </row>
    <row r="2" spans="1:4">
      <c r="A2" s="1">
        <v>58.1</v>
      </c>
      <c r="B2" s="1">
        <v>64</v>
      </c>
      <c r="C2" s="1">
        <v>36.799999999999997</v>
      </c>
      <c r="D2" s="1">
        <v>61.1</v>
      </c>
    </row>
    <row r="3" spans="1:4">
      <c r="A3" s="1">
        <v>35.6</v>
      </c>
      <c r="B3" s="1">
        <v>61.9</v>
      </c>
      <c r="C3" s="1">
        <v>36.4</v>
      </c>
      <c r="D3" s="1">
        <v>59.3</v>
      </c>
    </row>
    <row r="4" spans="1:4">
      <c r="A4" s="1">
        <v>34.5</v>
      </c>
      <c r="B4" s="1">
        <v>61.7</v>
      </c>
      <c r="C4" s="1">
        <v>62.3</v>
      </c>
      <c r="D4" s="1">
        <v>37.200000000000003</v>
      </c>
    </row>
    <row r="5" spans="1:4">
      <c r="A5" s="1">
        <v>46.7</v>
      </c>
      <c r="B5" s="1">
        <v>64.3</v>
      </c>
      <c r="C5" s="1">
        <v>34.200000000000003</v>
      </c>
      <c r="D5" s="1">
        <v>32.799999999999997</v>
      </c>
    </row>
    <row r="6" spans="1:4">
      <c r="A6" s="1">
        <v>40.9</v>
      </c>
      <c r="B6" s="1">
        <v>63.7</v>
      </c>
      <c r="C6" s="1">
        <v>42.3</v>
      </c>
      <c r="D6" s="1">
        <v>36.5</v>
      </c>
    </row>
  </sheetData>
  <phoneticPr fontId="2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B565B-6B46-4D6C-8C20-795AAF7CF07B}">
  <dimension ref="A1:U7"/>
  <sheetViews>
    <sheetView workbookViewId="0">
      <selection activeCell="M29" sqref="M29"/>
    </sheetView>
  </sheetViews>
  <sheetFormatPr defaultRowHeight="14"/>
  <sheetData>
    <row r="1" spans="1:21">
      <c r="A1" s="2"/>
      <c r="B1" s="28" t="s">
        <v>191</v>
      </c>
      <c r="C1" s="28"/>
      <c r="D1" s="28"/>
      <c r="E1" s="28"/>
      <c r="F1" s="28"/>
      <c r="G1" s="28" t="s">
        <v>192</v>
      </c>
      <c r="H1" s="28"/>
      <c r="I1" s="28"/>
      <c r="J1" s="28"/>
      <c r="K1" s="28"/>
      <c r="L1" s="28" t="s">
        <v>193</v>
      </c>
      <c r="M1" s="28"/>
      <c r="N1" s="28"/>
      <c r="O1" s="28"/>
      <c r="P1" s="28"/>
      <c r="Q1" s="28" t="s">
        <v>194</v>
      </c>
      <c r="R1" s="28"/>
      <c r="S1" s="28"/>
      <c r="T1" s="28"/>
      <c r="U1" s="28"/>
    </row>
    <row r="2" spans="1:21">
      <c r="A2" s="1">
        <v>6</v>
      </c>
      <c r="B2" s="1">
        <v>45.494</v>
      </c>
      <c r="C2" s="1">
        <v>40.799999999999997</v>
      </c>
      <c r="D2" s="1">
        <v>47.067999999999998</v>
      </c>
      <c r="E2" s="1">
        <v>24.335999999999999</v>
      </c>
      <c r="F2" s="1">
        <v>38.75</v>
      </c>
      <c r="G2" s="1">
        <v>43.378</v>
      </c>
      <c r="H2" s="1">
        <v>21.235499999999998</v>
      </c>
      <c r="I2" s="1">
        <v>40.866500000000002</v>
      </c>
      <c r="J2" s="1">
        <v>45.5625</v>
      </c>
      <c r="K2" s="1">
        <v>43.218000000000004</v>
      </c>
      <c r="L2" s="1">
        <v>46.348500000000001</v>
      </c>
      <c r="M2" s="1">
        <v>37.904499999999999</v>
      </c>
      <c r="N2" s="1">
        <v>45</v>
      </c>
      <c r="O2" s="1">
        <v>32.799999999999997</v>
      </c>
      <c r="P2" s="1">
        <v>37.926000000000002</v>
      </c>
      <c r="Q2" s="1">
        <v>40</v>
      </c>
      <c r="R2" s="1">
        <v>23.12</v>
      </c>
      <c r="S2" s="1">
        <v>23.9575</v>
      </c>
      <c r="T2" s="1">
        <v>45.3005</v>
      </c>
      <c r="U2" s="1">
        <v>55.295999999999999</v>
      </c>
    </row>
    <row r="3" spans="1:21">
      <c r="A3" s="1">
        <v>8</v>
      </c>
      <c r="B3" s="1">
        <v>158.994</v>
      </c>
      <c r="C3" s="1">
        <v>87.5</v>
      </c>
      <c r="D3" s="1">
        <v>66.792000000000002</v>
      </c>
      <c r="E3" s="1">
        <v>67.626000000000005</v>
      </c>
      <c r="F3" s="1">
        <v>64.287999999999997</v>
      </c>
      <c r="G3" s="1">
        <v>83.231999999999999</v>
      </c>
      <c r="H3" s="1">
        <v>46.4</v>
      </c>
      <c r="I3" s="1">
        <v>74.36</v>
      </c>
      <c r="J3" s="1">
        <v>79.768000000000001</v>
      </c>
      <c r="K3" s="1">
        <v>90.75</v>
      </c>
      <c r="L3" s="1">
        <v>90.828000000000003</v>
      </c>
      <c r="M3" s="1">
        <v>84.563999999999993</v>
      </c>
      <c r="N3" s="1">
        <v>77.137500000000003</v>
      </c>
      <c r="O3" s="1">
        <v>65</v>
      </c>
      <c r="P3" s="1">
        <v>71.25</v>
      </c>
      <c r="Q3" s="1">
        <v>77.5</v>
      </c>
      <c r="R3" s="1">
        <v>81.9315</v>
      </c>
      <c r="S3" s="1">
        <v>64.826999999999998</v>
      </c>
      <c r="T3" s="1">
        <v>81.460999999999999</v>
      </c>
      <c r="U3" s="1">
        <v>107.3875</v>
      </c>
    </row>
    <row r="4" spans="1:21">
      <c r="A4" s="1">
        <v>11</v>
      </c>
      <c r="B4" s="1">
        <v>178.024</v>
      </c>
      <c r="C4" s="1">
        <v>103.93300000000001</v>
      </c>
      <c r="D4" s="1">
        <v>91.25</v>
      </c>
      <c r="E4" s="1">
        <v>89.237499999999997</v>
      </c>
      <c r="F4" s="1">
        <v>84.1</v>
      </c>
      <c r="G4" s="1">
        <v>102.85</v>
      </c>
      <c r="H4" s="1">
        <v>69.583500000000001</v>
      </c>
      <c r="I4" s="1">
        <v>88.938000000000002</v>
      </c>
      <c r="J4" s="1">
        <v>93.775000000000006</v>
      </c>
      <c r="K4" s="1">
        <v>105.5925</v>
      </c>
      <c r="L4" s="1">
        <v>121.0545</v>
      </c>
      <c r="M4" s="1">
        <v>104.28400000000001</v>
      </c>
      <c r="N4" s="1">
        <v>99.238</v>
      </c>
      <c r="O4" s="1">
        <v>86.212500000000006</v>
      </c>
      <c r="P4" s="1">
        <v>95.287499999999994</v>
      </c>
      <c r="Q4" s="1">
        <v>91.292500000000004</v>
      </c>
      <c r="R4" s="1">
        <v>100.352</v>
      </c>
      <c r="S4" s="1">
        <v>86.212500000000006</v>
      </c>
      <c r="T4" s="1">
        <v>108</v>
      </c>
      <c r="U4" s="1">
        <v>139.60599999999999</v>
      </c>
    </row>
    <row r="5" spans="1:21">
      <c r="A5" s="1">
        <v>13</v>
      </c>
      <c r="B5" s="1">
        <v>239.0625</v>
      </c>
      <c r="C5" s="1">
        <v>191.66399999999999</v>
      </c>
      <c r="D5" s="1">
        <v>177.31549999999999</v>
      </c>
      <c r="E5" s="1">
        <v>152.1</v>
      </c>
      <c r="F5" s="1">
        <v>108</v>
      </c>
      <c r="G5" s="1">
        <v>169</v>
      </c>
      <c r="H5" s="1">
        <v>121.83499999999999</v>
      </c>
      <c r="I5" s="1">
        <v>152.46</v>
      </c>
      <c r="J5" s="1">
        <v>179.5625</v>
      </c>
      <c r="K5" s="1">
        <v>138.91499999999999</v>
      </c>
      <c r="L5" s="1">
        <v>196</v>
      </c>
      <c r="M5" s="1">
        <v>188.01249999999999</v>
      </c>
      <c r="N5" s="1">
        <v>184.96</v>
      </c>
      <c r="O5" s="1">
        <v>158.4375</v>
      </c>
      <c r="P5" s="1">
        <v>214.245</v>
      </c>
      <c r="Q5" s="1">
        <v>209.48400000000001</v>
      </c>
      <c r="R5" s="1">
        <v>181.67500000000001</v>
      </c>
      <c r="S5" s="1">
        <v>144</v>
      </c>
      <c r="T5" s="1">
        <v>183.75</v>
      </c>
      <c r="U5" s="1">
        <v>219.97800000000001</v>
      </c>
    </row>
    <row r="6" spans="1:21">
      <c r="A6" s="1">
        <v>16</v>
      </c>
      <c r="B6" s="1">
        <v>346.286</v>
      </c>
      <c r="C6" s="1">
        <v>431.69450000000001</v>
      </c>
      <c r="D6" s="1">
        <v>249.52950000000001</v>
      </c>
      <c r="E6" s="1">
        <v>256</v>
      </c>
      <c r="F6" s="1">
        <v>240</v>
      </c>
      <c r="G6" s="1">
        <v>125.736</v>
      </c>
      <c r="H6" s="1">
        <v>161.172</v>
      </c>
      <c r="I6" s="1">
        <v>243.36</v>
      </c>
      <c r="J6" s="1">
        <v>336</v>
      </c>
      <c r="K6" s="1">
        <v>115.3395</v>
      </c>
      <c r="L6" s="1">
        <v>304</v>
      </c>
      <c r="M6" s="1">
        <v>529.25400000000002</v>
      </c>
      <c r="N6" s="1">
        <v>230.625</v>
      </c>
      <c r="O6" s="1">
        <v>288</v>
      </c>
      <c r="P6" s="1">
        <v>447.53649999999999</v>
      </c>
      <c r="Q6" s="1">
        <v>393.58800000000002</v>
      </c>
      <c r="R6" s="1">
        <v>281.6275</v>
      </c>
      <c r="S6" s="1">
        <v>273.77999999999997</v>
      </c>
      <c r="T6" s="1">
        <v>239.0625</v>
      </c>
      <c r="U6" s="1">
        <v>378.89499999999998</v>
      </c>
    </row>
    <row r="7" spans="1:21">
      <c r="A7" s="1">
        <v>19</v>
      </c>
      <c r="B7" s="1">
        <v>525</v>
      </c>
      <c r="C7" s="1">
        <v>622.72500000000002</v>
      </c>
      <c r="D7" s="1">
        <v>546.75</v>
      </c>
      <c r="E7" s="1">
        <v>493.97250000000003</v>
      </c>
      <c r="F7" s="1">
        <v>344.25</v>
      </c>
      <c r="G7" s="1">
        <v>187.2</v>
      </c>
      <c r="H7" s="1">
        <v>161.172</v>
      </c>
      <c r="I7" s="1">
        <v>243.36250000000001</v>
      </c>
      <c r="J7" s="1">
        <v>352.8</v>
      </c>
      <c r="K7" s="1">
        <v>171.08799999999999</v>
      </c>
      <c r="L7" s="1">
        <v>545</v>
      </c>
      <c r="M7" s="1">
        <v>786.5</v>
      </c>
      <c r="N7" s="1">
        <v>348.48</v>
      </c>
      <c r="O7" s="1">
        <v>504.21</v>
      </c>
      <c r="P7" s="1">
        <v>689.0625</v>
      </c>
      <c r="Q7" s="1">
        <v>766.23749999999995</v>
      </c>
      <c r="R7" s="1">
        <v>450.35550000000001</v>
      </c>
      <c r="S7" s="1">
        <v>421.2</v>
      </c>
      <c r="T7" s="1">
        <v>356.44499999999999</v>
      </c>
      <c r="U7" s="1">
        <v>709.83799999999997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D9AD6-5D90-438B-9BDE-5A67FCAEED17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191</v>
      </c>
      <c r="B1" s="2" t="s">
        <v>192</v>
      </c>
      <c r="C1" s="2" t="s">
        <v>195</v>
      </c>
      <c r="D1" s="2" t="s">
        <v>196</v>
      </c>
    </row>
    <row r="2" spans="1:4">
      <c r="A2" s="1">
        <v>67.400000000000006</v>
      </c>
      <c r="B2" s="1">
        <v>71.099999999999994</v>
      </c>
      <c r="C2" s="1">
        <v>44.1</v>
      </c>
      <c r="D2" s="1">
        <v>58.9</v>
      </c>
    </row>
    <row r="3" spans="1:4">
      <c r="A3" s="1">
        <v>51.5</v>
      </c>
      <c r="B3" s="1">
        <v>70.599999999999994</v>
      </c>
      <c r="C3" s="1">
        <v>40.9</v>
      </c>
      <c r="D3" s="1">
        <v>56.4</v>
      </c>
    </row>
    <row r="4" spans="1:4">
      <c r="A4" s="1">
        <v>49.7</v>
      </c>
      <c r="B4" s="1">
        <v>68.5</v>
      </c>
      <c r="C4" s="1">
        <v>43.5</v>
      </c>
      <c r="D4" s="1">
        <v>42.9</v>
      </c>
    </row>
    <row r="5" spans="1:4">
      <c r="A5" s="1">
        <v>45.7</v>
      </c>
      <c r="B5" s="1">
        <v>57.8</v>
      </c>
      <c r="C5" s="1">
        <v>53.1</v>
      </c>
      <c r="D5" s="1">
        <v>57.7</v>
      </c>
    </row>
    <row r="6" spans="1:4">
      <c r="A6" s="1">
        <v>51.4</v>
      </c>
      <c r="B6" s="1">
        <v>68.400000000000006</v>
      </c>
      <c r="C6" s="1">
        <v>56.9</v>
      </c>
      <c r="D6" s="1">
        <v>42.6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59E8-4A43-4C90-B477-F312EAC3A402}">
  <dimension ref="A1:G9"/>
  <sheetViews>
    <sheetView workbookViewId="0">
      <selection activeCell="J21" sqref="J21"/>
    </sheetView>
  </sheetViews>
  <sheetFormatPr defaultRowHeight="14"/>
  <sheetData>
    <row r="1" spans="1:7">
      <c r="A1" s="30" t="s">
        <v>4</v>
      </c>
      <c r="B1" s="30"/>
      <c r="C1" s="30"/>
      <c r="D1" s="30"/>
      <c r="E1" s="30"/>
      <c r="F1" s="30"/>
      <c r="G1" s="30"/>
    </row>
    <row r="2" spans="1:7">
      <c r="A2" s="2"/>
      <c r="B2" s="28" t="s">
        <v>17</v>
      </c>
      <c r="C2" s="28"/>
      <c r="D2" s="28"/>
      <c r="E2" s="28" t="s">
        <v>18</v>
      </c>
      <c r="F2" s="28"/>
      <c r="G2" s="28"/>
    </row>
    <row r="3" spans="1:7">
      <c r="A3" s="4" t="s">
        <v>0</v>
      </c>
      <c r="B3" s="1">
        <v>0.46052372415572101</v>
      </c>
      <c r="C3" s="1">
        <v>0.99999187932976796</v>
      </c>
      <c r="D3" s="1">
        <v>0.26681109398984398</v>
      </c>
      <c r="E3" s="1">
        <v>2.7395685490894199</v>
      </c>
      <c r="F3" s="1">
        <v>1.8375949405640699</v>
      </c>
      <c r="G3" s="1">
        <v>1.46811823251462</v>
      </c>
    </row>
    <row r="4" spans="1:7">
      <c r="A4" s="4" t="s">
        <v>2</v>
      </c>
      <c r="B4" s="1">
        <v>168.45249669547101</v>
      </c>
      <c r="C4" s="1">
        <v>132.352385706257</v>
      </c>
      <c r="D4" s="1">
        <v>156.958022251046</v>
      </c>
      <c r="E4" s="1">
        <v>425.543160777482</v>
      </c>
      <c r="F4" s="1">
        <v>427.185737026916</v>
      </c>
      <c r="G4" s="1">
        <v>471.60372650468901</v>
      </c>
    </row>
    <row r="6" spans="1:7">
      <c r="A6" s="30" t="s">
        <v>5</v>
      </c>
      <c r="B6" s="30"/>
      <c r="C6" s="30"/>
      <c r="D6" s="30"/>
      <c r="E6" s="30"/>
      <c r="F6" s="30"/>
      <c r="G6" s="30"/>
    </row>
    <row r="7" spans="1:7">
      <c r="A7" s="2"/>
      <c r="B7" s="28" t="s">
        <v>17</v>
      </c>
      <c r="C7" s="28"/>
      <c r="D7" s="28"/>
      <c r="E7" s="28" t="s">
        <v>18</v>
      </c>
      <c r="F7" s="28"/>
      <c r="G7" s="28"/>
    </row>
    <row r="8" spans="1:7">
      <c r="A8" s="4" t="s">
        <v>0</v>
      </c>
      <c r="B8" s="1">
        <v>0.99996318781020499</v>
      </c>
      <c r="C8" s="1">
        <v>0.95475284890617296</v>
      </c>
      <c r="D8" s="1">
        <v>0.99949926480451401</v>
      </c>
      <c r="E8" s="1">
        <v>2.16625231691319</v>
      </c>
      <c r="F8" s="1">
        <v>2.2267917609260799</v>
      </c>
      <c r="G8" s="1">
        <v>2.40190096093353</v>
      </c>
    </row>
    <row r="9" spans="1:7">
      <c r="A9" s="4" t="s">
        <v>2</v>
      </c>
      <c r="B9" s="1">
        <v>64.577119867707296</v>
      </c>
      <c r="C9" s="1">
        <v>65.643765996188094</v>
      </c>
      <c r="D9" s="1">
        <v>55.701850404899403</v>
      </c>
      <c r="E9" s="1">
        <v>173.417982283806</v>
      </c>
      <c r="F9" s="1">
        <v>206.73492018840199</v>
      </c>
      <c r="G9" s="1">
        <v>181.88165929937401</v>
      </c>
    </row>
  </sheetData>
  <mergeCells count="6">
    <mergeCell ref="B2:D2"/>
    <mergeCell ref="E2:G2"/>
    <mergeCell ref="A1:G1"/>
    <mergeCell ref="A6:G6"/>
    <mergeCell ref="B7:D7"/>
    <mergeCell ref="E7:G7"/>
  </mergeCells>
  <phoneticPr fontId="2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3A754-7648-436C-9833-8E11B9B2CDDF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191</v>
      </c>
      <c r="B1" s="2" t="s">
        <v>192</v>
      </c>
      <c r="C1" s="2" t="s">
        <v>195</v>
      </c>
      <c r="D1" s="2" t="s">
        <v>196</v>
      </c>
    </row>
    <row r="2" spans="1:4">
      <c r="A2" s="1">
        <v>63.2</v>
      </c>
      <c r="B2" s="1">
        <v>68.900000000000006</v>
      </c>
      <c r="C2" s="1">
        <v>41.9</v>
      </c>
      <c r="D2" s="1">
        <v>58.8</v>
      </c>
    </row>
    <row r="3" spans="1:4">
      <c r="A3" s="1">
        <v>53.4</v>
      </c>
      <c r="B3" s="1">
        <v>61.8</v>
      </c>
      <c r="C3" s="1">
        <v>39.299999999999997</v>
      </c>
      <c r="D3" s="1">
        <v>58.1</v>
      </c>
    </row>
    <row r="4" spans="1:4">
      <c r="A4" s="1">
        <v>53.3</v>
      </c>
      <c r="B4" s="1">
        <v>64</v>
      </c>
      <c r="C4" s="1">
        <v>40.4</v>
      </c>
      <c r="D4" s="1">
        <v>41</v>
      </c>
    </row>
    <row r="5" spans="1:4">
      <c r="A5" s="1">
        <v>40.200000000000003</v>
      </c>
      <c r="B5" s="1">
        <v>60.2</v>
      </c>
      <c r="C5" s="1">
        <v>50.1</v>
      </c>
      <c r="D5" s="1">
        <v>60</v>
      </c>
    </row>
    <row r="6" spans="1:4">
      <c r="A6" s="1">
        <v>56.4</v>
      </c>
      <c r="B6" s="1">
        <v>62.5</v>
      </c>
      <c r="C6" s="1">
        <v>61.4</v>
      </c>
      <c r="D6" s="1">
        <v>38.200000000000003</v>
      </c>
    </row>
  </sheetData>
  <phoneticPr fontId="2" type="noConversion"/>
  <conditionalFormatting sqref="A1:D6">
    <cfRule type="duplicateValues" dxfId="23" priority="1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E8C3E-CAD4-498F-B655-7FB30D35D78C}">
  <dimension ref="A1:U7"/>
  <sheetViews>
    <sheetView workbookViewId="0">
      <selection activeCell="F11" sqref="A1:XFD1048576"/>
    </sheetView>
  </sheetViews>
  <sheetFormatPr defaultRowHeight="14"/>
  <sheetData>
    <row r="1" spans="1:21">
      <c r="A1" s="2"/>
      <c r="B1" s="28" t="s">
        <v>191</v>
      </c>
      <c r="C1" s="28"/>
      <c r="D1" s="28"/>
      <c r="E1" s="28"/>
      <c r="F1" s="28"/>
      <c r="G1" s="28" t="s">
        <v>192</v>
      </c>
      <c r="H1" s="28"/>
      <c r="I1" s="28"/>
      <c r="J1" s="28"/>
      <c r="K1" s="28"/>
      <c r="L1" s="28" t="s">
        <v>197</v>
      </c>
      <c r="M1" s="28"/>
      <c r="N1" s="28"/>
      <c r="O1" s="28"/>
      <c r="P1" s="28"/>
      <c r="Q1" s="28" t="s">
        <v>198</v>
      </c>
      <c r="R1" s="28"/>
      <c r="S1" s="28"/>
      <c r="T1" s="28"/>
      <c r="U1" s="28"/>
    </row>
    <row r="2" spans="1:21">
      <c r="A2" s="1">
        <v>7</v>
      </c>
      <c r="B2" s="1">
        <v>60</v>
      </c>
      <c r="C2" s="1">
        <v>86.49</v>
      </c>
      <c r="D2" s="1">
        <v>81.224999999999994</v>
      </c>
      <c r="E2" s="1">
        <v>87.5</v>
      </c>
      <c r="F2" s="1">
        <v>40.3065</v>
      </c>
      <c r="G2" s="1">
        <v>50.274000000000001</v>
      </c>
      <c r="H2" s="1">
        <v>48.8</v>
      </c>
      <c r="I2" s="1">
        <v>71.186499999999995</v>
      </c>
      <c r="J2" s="1">
        <v>56.394500000000001</v>
      </c>
      <c r="K2" s="1">
        <v>73.230500000000006</v>
      </c>
      <c r="L2" s="1">
        <v>62.423999999999999</v>
      </c>
      <c r="M2" s="1">
        <v>59.975999999999999</v>
      </c>
      <c r="N2" s="1">
        <v>52.037999999999997</v>
      </c>
      <c r="O2" s="1">
        <v>62.774999999999999</v>
      </c>
      <c r="P2" s="1">
        <v>36.141500000000001</v>
      </c>
      <c r="Q2" s="1">
        <v>40.5</v>
      </c>
      <c r="R2" s="1">
        <v>43.218000000000004</v>
      </c>
      <c r="S2" s="1">
        <v>61.055999999999997</v>
      </c>
      <c r="T2" s="1">
        <v>56.394500000000001</v>
      </c>
      <c r="U2" s="1">
        <v>57.6</v>
      </c>
    </row>
    <row r="3" spans="1:21">
      <c r="A3" s="1">
        <v>9</v>
      </c>
      <c r="B3" s="1">
        <v>159.744</v>
      </c>
      <c r="C3" s="1">
        <v>158.4375</v>
      </c>
      <c r="D3" s="1">
        <v>140.4</v>
      </c>
      <c r="E3" s="1">
        <v>202.8</v>
      </c>
      <c r="F3" s="1">
        <v>93.75</v>
      </c>
      <c r="G3" s="1">
        <v>96.25</v>
      </c>
      <c r="H3" s="1">
        <v>86.0625</v>
      </c>
      <c r="I3" s="1">
        <v>174.6</v>
      </c>
      <c r="J3" s="1">
        <v>94.64</v>
      </c>
      <c r="K3" s="1">
        <v>128.5625</v>
      </c>
      <c r="L3" s="1">
        <v>83.1875</v>
      </c>
      <c r="M3" s="1">
        <v>87.5</v>
      </c>
      <c r="N3" s="1">
        <v>82.5</v>
      </c>
      <c r="O3" s="1">
        <v>87.5</v>
      </c>
      <c r="P3" s="1">
        <v>62.5</v>
      </c>
      <c r="Q3" s="1">
        <v>50.625</v>
      </c>
      <c r="R3" s="1">
        <v>75.429000000000002</v>
      </c>
      <c r="S3" s="1">
        <v>94.77</v>
      </c>
      <c r="T3" s="1">
        <v>87.5</v>
      </c>
      <c r="U3" s="1">
        <v>88.703999999999994</v>
      </c>
    </row>
    <row r="4" spans="1:21">
      <c r="A4" s="1">
        <v>12</v>
      </c>
      <c r="B4" s="1">
        <v>194.35</v>
      </c>
      <c r="C4" s="1">
        <v>176.12799999999999</v>
      </c>
      <c r="D4" s="1">
        <v>200.6875</v>
      </c>
      <c r="E4" s="1">
        <v>249.9</v>
      </c>
      <c r="F4" s="1">
        <v>164.77500000000001</v>
      </c>
      <c r="G4" s="1">
        <v>163.35</v>
      </c>
      <c r="H4" s="1">
        <v>163.37</v>
      </c>
      <c r="I4" s="1">
        <v>203.45599999999999</v>
      </c>
      <c r="J4" s="1">
        <v>153</v>
      </c>
      <c r="K4" s="1">
        <v>198</v>
      </c>
      <c r="L4" s="1">
        <v>112.896</v>
      </c>
      <c r="M4" s="1">
        <v>100</v>
      </c>
      <c r="N4" s="1">
        <v>122.304</v>
      </c>
      <c r="O4" s="1">
        <v>116.964</v>
      </c>
      <c r="P4" s="1">
        <v>66.25</v>
      </c>
      <c r="Q4" s="1">
        <v>62.5</v>
      </c>
      <c r="R4" s="1">
        <v>87.48</v>
      </c>
      <c r="S4" s="1">
        <v>121</v>
      </c>
      <c r="T4" s="1">
        <v>87.5</v>
      </c>
      <c r="U4" s="1">
        <v>106.80800000000001</v>
      </c>
    </row>
    <row r="5" spans="1:21">
      <c r="A5" s="1">
        <v>15</v>
      </c>
      <c r="B5" s="1">
        <v>266.45</v>
      </c>
      <c r="C5" s="1">
        <v>281.6275</v>
      </c>
      <c r="D5" s="1">
        <v>287.49</v>
      </c>
      <c r="E5" s="1">
        <v>293.09500000000003</v>
      </c>
      <c r="F5" s="1">
        <v>288</v>
      </c>
      <c r="G5" s="1">
        <v>294</v>
      </c>
      <c r="H5" s="1">
        <v>253.125</v>
      </c>
      <c r="I5" s="1">
        <v>222.95</v>
      </c>
      <c r="J5" s="1">
        <v>179.5625</v>
      </c>
      <c r="K5" s="1">
        <v>154.80000000000001</v>
      </c>
      <c r="L5" s="1">
        <v>172.98</v>
      </c>
      <c r="M5" s="1">
        <v>204.91249999999999</v>
      </c>
      <c r="N5" s="1">
        <v>153</v>
      </c>
      <c r="O5" s="1">
        <v>149.4</v>
      </c>
      <c r="P5" s="1">
        <v>74.128500000000003</v>
      </c>
      <c r="Q5" s="1">
        <v>67.626000000000005</v>
      </c>
      <c r="R5" s="1">
        <v>133.19999999999999</v>
      </c>
      <c r="S5" s="1">
        <v>245.19149999999999</v>
      </c>
      <c r="T5" s="1">
        <v>117.97499999999999</v>
      </c>
      <c r="U5" s="1">
        <v>108.16</v>
      </c>
    </row>
    <row r="6" spans="1:21">
      <c r="A6" s="1">
        <v>18</v>
      </c>
      <c r="B6" s="1">
        <v>439.00200000000001</v>
      </c>
      <c r="C6" s="1">
        <v>503.38150000000002</v>
      </c>
      <c r="D6" s="1">
        <v>471.29950000000002</v>
      </c>
      <c r="E6" s="1">
        <v>486</v>
      </c>
      <c r="F6" s="1">
        <v>400.01049999999998</v>
      </c>
      <c r="G6" s="1">
        <v>348.75</v>
      </c>
      <c r="H6" s="1">
        <v>323.2</v>
      </c>
      <c r="I6" s="1">
        <v>291.68799999999999</v>
      </c>
      <c r="J6" s="1">
        <v>243.648</v>
      </c>
      <c r="K6" s="1">
        <v>235.87200000000001</v>
      </c>
      <c r="L6" s="1">
        <v>295.3125</v>
      </c>
      <c r="M6" s="1">
        <v>524.35350000000005</v>
      </c>
      <c r="N6" s="1">
        <v>203.45599999999999</v>
      </c>
      <c r="O6" s="1">
        <v>174.08</v>
      </c>
      <c r="P6" s="1">
        <v>81.12</v>
      </c>
      <c r="Q6" s="1">
        <v>82.471999999999994</v>
      </c>
      <c r="R6" s="1">
        <v>198.83199999999999</v>
      </c>
      <c r="S6" s="1">
        <v>332.12</v>
      </c>
      <c r="T6" s="1">
        <v>169.98400000000001</v>
      </c>
      <c r="U6" s="1">
        <v>108.16</v>
      </c>
    </row>
    <row r="7" spans="1:21">
      <c r="A7" s="1">
        <v>21</v>
      </c>
      <c r="B7" s="1">
        <v>730.08</v>
      </c>
      <c r="C7" s="1">
        <v>825.24599999999998</v>
      </c>
      <c r="D7" s="1">
        <v>671.05799999999999</v>
      </c>
      <c r="E7" s="1">
        <v>760.72500000000002</v>
      </c>
      <c r="F7" s="1">
        <v>665.18399999999997</v>
      </c>
      <c r="G7" s="1">
        <v>552.25</v>
      </c>
      <c r="H7" s="1">
        <v>449.55</v>
      </c>
      <c r="I7" s="1">
        <v>487.6875</v>
      </c>
      <c r="J7" s="1">
        <v>425.25</v>
      </c>
      <c r="K7" s="1">
        <v>449.74799999999999</v>
      </c>
      <c r="L7" s="1">
        <v>433.35</v>
      </c>
      <c r="M7" s="1">
        <v>718.80050000000006</v>
      </c>
      <c r="N7" s="1">
        <v>332.82</v>
      </c>
      <c r="O7" s="1">
        <v>220.5</v>
      </c>
      <c r="P7" s="1">
        <v>179.56</v>
      </c>
      <c r="Q7" s="1">
        <v>196</v>
      </c>
      <c r="R7" s="1">
        <v>253.125</v>
      </c>
      <c r="S7" s="1">
        <v>576.24</v>
      </c>
      <c r="T7" s="1">
        <v>251.98249999999999</v>
      </c>
      <c r="U7" s="1">
        <v>208.73849999999999</v>
      </c>
    </row>
  </sheetData>
  <mergeCells count="4">
    <mergeCell ref="B1:F1"/>
    <mergeCell ref="G1:K1"/>
    <mergeCell ref="L1:P1"/>
    <mergeCell ref="Q1:U1"/>
  </mergeCells>
  <phoneticPr fontId="2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47DB-BB59-4E60-94F1-E64F0BAA826B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191</v>
      </c>
      <c r="B1" s="2" t="s">
        <v>192</v>
      </c>
      <c r="C1" s="2" t="s">
        <v>199</v>
      </c>
      <c r="D1" s="2" t="s">
        <v>200</v>
      </c>
    </row>
    <row r="2" spans="1:4">
      <c r="A2" s="1">
        <v>39.4</v>
      </c>
      <c r="B2" s="1">
        <v>62.6</v>
      </c>
      <c r="C2" s="1">
        <v>60.8</v>
      </c>
      <c r="D2" s="1">
        <v>67.900000000000006</v>
      </c>
    </row>
    <row r="3" spans="1:4">
      <c r="A3" s="1">
        <v>52</v>
      </c>
      <c r="B3" s="1">
        <v>66.599999999999994</v>
      </c>
      <c r="C3" s="1">
        <v>68.400000000000006</v>
      </c>
      <c r="D3" s="1">
        <v>61.7</v>
      </c>
    </row>
    <row r="4" spans="1:4">
      <c r="A4" s="1">
        <v>52.3</v>
      </c>
      <c r="B4" s="1">
        <v>61.8</v>
      </c>
      <c r="C4" s="1">
        <v>63.9</v>
      </c>
      <c r="D4" s="1">
        <v>58.2</v>
      </c>
    </row>
    <row r="5" spans="1:4">
      <c r="A5" s="1">
        <v>54.6</v>
      </c>
      <c r="B5" s="1">
        <v>66.5</v>
      </c>
      <c r="C5" s="1">
        <v>59.9</v>
      </c>
      <c r="D5" s="1">
        <v>67.2</v>
      </c>
    </row>
    <row r="6" spans="1:4">
      <c r="A6" s="24" t="s">
        <v>332</v>
      </c>
      <c r="B6" s="1">
        <v>66.2</v>
      </c>
      <c r="C6" s="1">
        <v>62.5</v>
      </c>
      <c r="D6" s="1">
        <v>62</v>
      </c>
    </row>
  </sheetData>
  <phoneticPr fontId="2" type="noConversion"/>
  <conditionalFormatting sqref="A1:D6">
    <cfRule type="duplicateValues" dxfId="22" priority="1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D0E5-099C-4BB1-8650-245827E46BC7}">
  <dimension ref="A1:D6"/>
  <sheetViews>
    <sheetView workbookViewId="0">
      <selection activeCell="A2" sqref="A2:D6"/>
    </sheetView>
  </sheetViews>
  <sheetFormatPr defaultRowHeight="14"/>
  <sheetData>
    <row r="1" spans="1:4">
      <c r="A1" s="2" t="s">
        <v>191</v>
      </c>
      <c r="B1" s="2" t="s">
        <v>192</v>
      </c>
      <c r="C1" s="2" t="s">
        <v>199</v>
      </c>
      <c r="D1" s="2" t="s">
        <v>200</v>
      </c>
    </row>
    <row r="2" spans="1:4">
      <c r="A2" s="1">
        <v>41.1</v>
      </c>
      <c r="B2" s="1">
        <v>40.4</v>
      </c>
      <c r="C2" s="1">
        <v>54.1</v>
      </c>
      <c r="D2" s="1">
        <v>54.7</v>
      </c>
    </row>
    <row r="3" spans="1:4">
      <c r="A3" s="1">
        <v>35</v>
      </c>
      <c r="B3" s="1">
        <v>57.6</v>
      </c>
      <c r="C3" s="1">
        <v>54.9</v>
      </c>
      <c r="D3" s="1">
        <v>43.4</v>
      </c>
    </row>
    <row r="4" spans="1:4">
      <c r="A4" s="1">
        <v>38.799999999999997</v>
      </c>
      <c r="B4" s="1">
        <v>56.6</v>
      </c>
      <c r="C4" s="1">
        <v>57</v>
      </c>
      <c r="D4" s="1">
        <v>49.1</v>
      </c>
    </row>
    <row r="5" spans="1:4">
      <c r="A5" s="1">
        <v>44.9</v>
      </c>
      <c r="B5" s="1">
        <v>55.3</v>
      </c>
      <c r="C5" s="1">
        <v>45.7</v>
      </c>
      <c r="D5" s="1">
        <v>52.8</v>
      </c>
    </row>
    <row r="6" spans="1:4">
      <c r="A6" s="24" t="s">
        <v>332</v>
      </c>
      <c r="B6" s="1">
        <v>57.1</v>
      </c>
      <c r="C6" s="1">
        <v>44.5</v>
      </c>
      <c r="D6" s="1">
        <v>56.9</v>
      </c>
    </row>
  </sheetData>
  <phoneticPr fontId="2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98FFD-1300-4D9E-B35C-DB86F0E46ADD}">
  <dimension ref="A1:L2"/>
  <sheetViews>
    <sheetView workbookViewId="0">
      <selection activeCell="N15" sqref="A1:XFD1048576"/>
    </sheetView>
  </sheetViews>
  <sheetFormatPr defaultRowHeight="14"/>
  <sheetData>
    <row r="1" spans="1:12">
      <c r="A1" s="28" t="s">
        <v>0</v>
      </c>
      <c r="B1" s="28"/>
      <c r="C1" s="28"/>
      <c r="D1" s="28" t="s">
        <v>201</v>
      </c>
      <c r="E1" s="28"/>
      <c r="F1" s="28"/>
      <c r="G1" s="28" t="s">
        <v>202</v>
      </c>
      <c r="H1" s="28"/>
      <c r="I1" s="28"/>
      <c r="J1" s="28"/>
      <c r="K1" s="28"/>
      <c r="L1" s="28"/>
    </row>
    <row r="2" spans="1:12">
      <c r="A2" s="1">
        <v>20.835999999999999</v>
      </c>
      <c r="B2" s="1">
        <v>29.686</v>
      </c>
      <c r="C2" s="1">
        <v>18.004000000000001</v>
      </c>
      <c r="D2" s="1">
        <v>32.872</v>
      </c>
      <c r="E2" s="1">
        <v>31.456</v>
      </c>
      <c r="F2" s="1">
        <v>43.845999999999997</v>
      </c>
      <c r="G2" s="1">
        <v>38.182000000000002</v>
      </c>
      <c r="H2" s="1">
        <v>65.793999999999997</v>
      </c>
      <c r="I2" s="1">
        <v>72.52</v>
      </c>
      <c r="J2" s="1"/>
      <c r="K2" s="1"/>
      <c r="L2" s="1"/>
    </row>
  </sheetData>
  <mergeCells count="4">
    <mergeCell ref="A1:C1"/>
    <mergeCell ref="D1:F1"/>
    <mergeCell ref="G1:I1"/>
    <mergeCell ref="J1:L1"/>
  </mergeCells>
  <phoneticPr fontId="2" type="noConversion"/>
  <conditionalFormatting sqref="A1:L2">
    <cfRule type="duplicateValues" dxfId="21" priority="1"/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0D2B-18BA-4429-8149-5C6BA219FFA8}">
  <dimension ref="A1:L2"/>
  <sheetViews>
    <sheetView workbookViewId="0">
      <selection activeCell="M16" sqref="A1:XFD1048576"/>
    </sheetView>
  </sheetViews>
  <sheetFormatPr defaultRowHeight="14"/>
  <sheetData>
    <row r="1" spans="1:12">
      <c r="A1" s="28" t="s">
        <v>0</v>
      </c>
      <c r="B1" s="28"/>
      <c r="C1" s="28"/>
      <c r="D1" s="28" t="s">
        <v>203</v>
      </c>
      <c r="E1" s="28"/>
      <c r="F1" s="28"/>
      <c r="G1" s="28" t="s">
        <v>204</v>
      </c>
      <c r="H1" s="28"/>
      <c r="I1" s="28"/>
      <c r="J1" s="28"/>
      <c r="K1" s="28"/>
      <c r="L1" s="28"/>
    </row>
    <row r="2" spans="1:12">
      <c r="A2" s="1">
        <v>24.169</v>
      </c>
      <c r="B2" s="1">
        <v>22.018000000000001</v>
      </c>
      <c r="C2" s="1">
        <v>38.882629999999999</v>
      </c>
      <c r="D2" s="1">
        <v>49.107190000000003</v>
      </c>
      <c r="E2" s="1">
        <v>58.907809999999998</v>
      </c>
      <c r="F2" s="1">
        <v>64.385999999999996</v>
      </c>
      <c r="G2" s="1">
        <v>64.752560000000003</v>
      </c>
      <c r="H2" s="1">
        <v>64.021129999999999</v>
      </c>
      <c r="I2" s="1">
        <v>65.761129999999994</v>
      </c>
      <c r="J2" s="1"/>
      <c r="K2" s="1"/>
      <c r="L2" s="1"/>
    </row>
  </sheetData>
  <mergeCells count="4">
    <mergeCell ref="A1:C1"/>
    <mergeCell ref="D1:F1"/>
    <mergeCell ref="G1:I1"/>
    <mergeCell ref="J1:L1"/>
  </mergeCells>
  <phoneticPr fontId="2" type="noConversion"/>
  <conditionalFormatting sqref="A1:I2">
    <cfRule type="duplicateValues" dxfId="20" priority="1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149D2-07C0-4460-A427-0E3771845AD1}">
  <dimension ref="A1:L19"/>
  <sheetViews>
    <sheetView workbookViewId="0">
      <selection activeCell="P28" sqref="A1:XFD1048576"/>
    </sheetView>
  </sheetViews>
  <sheetFormatPr defaultRowHeight="14"/>
  <sheetData>
    <row r="1" spans="1:12">
      <c r="A1" s="32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28" t="s">
        <v>0</v>
      </c>
      <c r="B2" s="28"/>
      <c r="C2" s="28"/>
      <c r="D2" s="28" t="s">
        <v>1</v>
      </c>
      <c r="E2" s="28"/>
      <c r="F2" s="28"/>
      <c r="G2" s="28" t="s">
        <v>205</v>
      </c>
      <c r="H2" s="28"/>
      <c r="I2" s="28"/>
      <c r="J2" s="28" t="s">
        <v>206</v>
      </c>
      <c r="K2" s="28"/>
      <c r="L2" s="28"/>
    </row>
    <row r="3" spans="1:12">
      <c r="A3" s="1">
        <v>0.89893770805558304</v>
      </c>
      <c r="B3" s="1">
        <v>0.99995147050989897</v>
      </c>
      <c r="C3" s="1">
        <v>1.38040654185024</v>
      </c>
      <c r="D3" s="1">
        <v>14.8684837061574</v>
      </c>
      <c r="E3" s="1">
        <v>12.6750122587048</v>
      </c>
      <c r="F3" s="1">
        <v>17.189618688084199</v>
      </c>
      <c r="G3" s="1">
        <v>17.033635385083301</v>
      </c>
      <c r="H3" s="1">
        <v>12.935257852141699</v>
      </c>
      <c r="I3" s="1">
        <v>15.7361102433275</v>
      </c>
      <c r="J3" s="1">
        <v>36.141282905835901</v>
      </c>
      <c r="K3" s="1">
        <v>31.1212062048428</v>
      </c>
      <c r="L3" s="1">
        <v>39.548344794716897</v>
      </c>
    </row>
    <row r="5" spans="1:12">
      <c r="A5" s="32" t="s">
        <v>174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>
      <c r="A6" s="28" t="s">
        <v>0</v>
      </c>
      <c r="B6" s="28"/>
      <c r="C6" s="28"/>
      <c r="D6" s="28" t="s">
        <v>1</v>
      </c>
      <c r="E6" s="28"/>
      <c r="F6" s="28"/>
      <c r="G6" s="28" t="s">
        <v>205</v>
      </c>
      <c r="H6" s="28"/>
      <c r="I6" s="28"/>
      <c r="J6" s="28" t="s">
        <v>206</v>
      </c>
      <c r="K6" s="28"/>
      <c r="L6" s="28"/>
    </row>
    <row r="7" spans="1:12">
      <c r="A7" s="1">
        <v>1.1569490638995501</v>
      </c>
      <c r="B7" s="1">
        <v>0.99993529559414995</v>
      </c>
      <c r="C7" s="1">
        <v>0.82885294901669004</v>
      </c>
      <c r="D7" s="1">
        <v>7.3879831793933404</v>
      </c>
      <c r="E7" s="1">
        <v>8.5514530422092108</v>
      </c>
      <c r="F7" s="1">
        <v>7.87510848957037</v>
      </c>
      <c r="G7" s="1">
        <v>7.3448398155391601</v>
      </c>
      <c r="H7" s="1">
        <v>9.4116930081112606</v>
      </c>
      <c r="I7" s="1">
        <v>9.0462485484983102</v>
      </c>
      <c r="J7" s="1">
        <v>44.341244235113201</v>
      </c>
      <c r="K7" s="1">
        <v>34.1985547128535</v>
      </c>
      <c r="L7" s="1">
        <v>47.709460080891702</v>
      </c>
    </row>
    <row r="9" spans="1:12">
      <c r="A9" s="32" t="s">
        <v>180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>
      <c r="A10" s="28" t="s">
        <v>0</v>
      </c>
      <c r="B10" s="28"/>
      <c r="C10" s="28"/>
      <c r="D10" s="28" t="s">
        <v>1</v>
      </c>
      <c r="E10" s="28"/>
      <c r="F10" s="28"/>
      <c r="G10" s="28" t="s">
        <v>205</v>
      </c>
      <c r="H10" s="28"/>
      <c r="I10" s="28"/>
      <c r="J10" s="28" t="s">
        <v>206</v>
      </c>
      <c r="K10" s="28"/>
      <c r="L10" s="28"/>
    </row>
    <row r="11" spans="1:12">
      <c r="A11" s="1">
        <v>0.99999870733041896</v>
      </c>
      <c r="B11" s="1">
        <v>0.97552103369494803</v>
      </c>
      <c r="C11" s="1">
        <v>1.0627090461517401</v>
      </c>
      <c r="D11" s="1">
        <v>11.898998559406801</v>
      </c>
      <c r="E11" s="1">
        <v>11.5315344428894</v>
      </c>
      <c r="F11" s="1">
        <v>11.5827968143377</v>
      </c>
      <c r="G11" s="1">
        <v>12.4490299999838</v>
      </c>
      <c r="H11" s="1">
        <v>12.9067937378893</v>
      </c>
      <c r="I11" s="1">
        <v>13.778205591306101</v>
      </c>
      <c r="J11" s="1">
        <v>30.783231136713798</v>
      </c>
      <c r="K11" s="1">
        <v>27.955115526692701</v>
      </c>
      <c r="L11" s="1">
        <v>29.517023581442501</v>
      </c>
    </row>
    <row r="13" spans="1:12">
      <c r="A13" s="32" t="s">
        <v>140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>
      <c r="A14" s="28" t="s">
        <v>0</v>
      </c>
      <c r="B14" s="28"/>
      <c r="C14" s="28"/>
      <c r="D14" s="28" t="s">
        <v>1</v>
      </c>
      <c r="E14" s="28"/>
      <c r="F14" s="28"/>
      <c r="G14" s="28" t="s">
        <v>205</v>
      </c>
      <c r="H14" s="28"/>
      <c r="I14" s="28"/>
      <c r="J14" s="28" t="s">
        <v>206</v>
      </c>
      <c r="K14" s="28"/>
      <c r="L14" s="28"/>
    </row>
    <row r="15" spans="1:12">
      <c r="A15" s="1">
        <v>1.8525434732827499</v>
      </c>
      <c r="B15" s="1">
        <v>0.99999346221011998</v>
      </c>
      <c r="C15" s="1">
        <v>0.80411914057520995</v>
      </c>
      <c r="D15" s="1">
        <v>4.3445091308606596</v>
      </c>
      <c r="E15" s="1">
        <v>5.40663019148817</v>
      </c>
      <c r="F15" s="1">
        <v>4.8353353227959301</v>
      </c>
      <c r="G15" s="1">
        <v>9.18784910512775</v>
      </c>
      <c r="H15" s="1">
        <v>7.5640857368866703</v>
      </c>
      <c r="I15" s="1">
        <v>6.2999788055745896</v>
      </c>
      <c r="J15" s="1">
        <v>15.5979816955288</v>
      </c>
      <c r="K15" s="1">
        <v>12.5252105692815</v>
      </c>
      <c r="L15" s="1">
        <v>12.4551381500104</v>
      </c>
    </row>
    <row r="17" spans="1:12">
      <c r="A17" s="32" t="s">
        <v>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>
      <c r="A18" s="28" t="s">
        <v>0</v>
      </c>
      <c r="B18" s="28"/>
      <c r="C18" s="28"/>
      <c r="D18" s="28" t="s">
        <v>1</v>
      </c>
      <c r="E18" s="28"/>
      <c r="F18" s="28"/>
      <c r="G18" s="28" t="s">
        <v>205</v>
      </c>
      <c r="H18" s="28"/>
      <c r="I18" s="28"/>
      <c r="J18" s="28" t="s">
        <v>206</v>
      </c>
      <c r="K18" s="28"/>
      <c r="L18" s="28"/>
    </row>
    <row r="19" spans="1:12">
      <c r="A19" s="1">
        <v>1.49981410769331</v>
      </c>
      <c r="B19" s="1">
        <v>0.98945177716015997</v>
      </c>
      <c r="C19" s="1">
        <v>0.99999547323117</v>
      </c>
      <c r="D19" s="1">
        <v>3.8429244669279599</v>
      </c>
      <c r="E19" s="1">
        <v>4.7406908178493401</v>
      </c>
      <c r="F19" s="1">
        <v>5.6468831892387996</v>
      </c>
      <c r="G19" s="1">
        <v>6.0067285468804599</v>
      </c>
      <c r="H19" s="1">
        <v>6.1522084485072499</v>
      </c>
      <c r="I19" s="1">
        <v>6.1108177870899096</v>
      </c>
      <c r="J19" s="1">
        <v>12.652732661335101</v>
      </c>
      <c r="K19" s="1">
        <v>9.0316994291219697</v>
      </c>
      <c r="L19" s="1">
        <v>12.2278417824068</v>
      </c>
    </row>
  </sheetData>
  <mergeCells count="25">
    <mergeCell ref="D2:F2"/>
    <mergeCell ref="G2:I2"/>
    <mergeCell ref="J2:L2"/>
    <mergeCell ref="G14:I14"/>
    <mergeCell ref="A6:C6"/>
    <mergeCell ref="D6:F6"/>
    <mergeCell ref="G6:I6"/>
    <mergeCell ref="J6:L6"/>
    <mergeCell ref="J14:L14"/>
    <mergeCell ref="A1:L1"/>
    <mergeCell ref="A18:C18"/>
    <mergeCell ref="D18:F18"/>
    <mergeCell ref="G18:I18"/>
    <mergeCell ref="J18:L18"/>
    <mergeCell ref="A5:L5"/>
    <mergeCell ref="A9:L9"/>
    <mergeCell ref="A13:L13"/>
    <mergeCell ref="A17:L17"/>
    <mergeCell ref="A10:C10"/>
    <mergeCell ref="D10:F10"/>
    <mergeCell ref="G10:I10"/>
    <mergeCell ref="J10:L10"/>
    <mergeCell ref="A14:C14"/>
    <mergeCell ref="D14:F14"/>
    <mergeCell ref="A2:C2"/>
  </mergeCells>
  <phoneticPr fontId="2" type="noConversion"/>
  <conditionalFormatting sqref="A2:L3">
    <cfRule type="duplicateValues" dxfId="19" priority="1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6E807-920D-4035-84AB-3FA43752637A}">
  <dimension ref="A1:L19"/>
  <sheetViews>
    <sheetView workbookViewId="0">
      <selection activeCell="F27" sqref="A1:XFD1048576"/>
    </sheetView>
  </sheetViews>
  <sheetFormatPr defaultRowHeight="14"/>
  <sheetData>
    <row r="1" spans="1:12">
      <c r="A1" s="32" t="s">
        <v>13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>
      <c r="A2" s="28" t="s">
        <v>0</v>
      </c>
      <c r="B2" s="28"/>
      <c r="C2" s="28"/>
      <c r="D2" s="28" t="s">
        <v>1</v>
      </c>
      <c r="E2" s="28"/>
      <c r="F2" s="28"/>
      <c r="G2" s="28" t="s">
        <v>207</v>
      </c>
      <c r="H2" s="28"/>
      <c r="I2" s="28"/>
      <c r="J2" s="28" t="s">
        <v>208</v>
      </c>
      <c r="K2" s="28"/>
      <c r="L2" s="28"/>
    </row>
    <row r="3" spans="1:12">
      <c r="A3" s="1">
        <v>1.72102119173202</v>
      </c>
      <c r="B3" s="1">
        <v>0.88647484364866003</v>
      </c>
      <c r="C3" s="1">
        <v>0.99995950306987003</v>
      </c>
      <c r="D3" s="1">
        <v>2.51746526115104</v>
      </c>
      <c r="E3" s="1">
        <v>5.5298014624313101</v>
      </c>
      <c r="F3" s="1">
        <v>4.2068942754767997</v>
      </c>
      <c r="G3" s="1">
        <v>2.6262515699405302</v>
      </c>
      <c r="H3" s="1">
        <v>0.99254875586956004</v>
      </c>
      <c r="I3" s="1">
        <v>3.2720641013355101</v>
      </c>
      <c r="J3" s="1">
        <v>15.2993435788451</v>
      </c>
      <c r="K3" s="1">
        <v>15.100063104965299</v>
      </c>
      <c r="L3" s="1">
        <v>10.4740738594639</v>
      </c>
    </row>
    <row r="5" spans="1:12">
      <c r="A5" s="32" t="s">
        <v>174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2">
      <c r="A6" s="28" t="s">
        <v>0</v>
      </c>
      <c r="B6" s="28"/>
      <c r="C6" s="28"/>
      <c r="D6" s="28" t="s">
        <v>1</v>
      </c>
      <c r="E6" s="28"/>
      <c r="F6" s="28"/>
      <c r="G6" s="28" t="s">
        <v>207</v>
      </c>
      <c r="H6" s="28"/>
      <c r="I6" s="28"/>
      <c r="J6" s="28" t="s">
        <v>208</v>
      </c>
      <c r="K6" s="28"/>
      <c r="L6" s="28"/>
    </row>
    <row r="7" spans="1:12">
      <c r="A7" s="1">
        <v>1.06408663047698</v>
      </c>
      <c r="B7" s="1">
        <v>0.75021179552811001</v>
      </c>
      <c r="C7" s="1">
        <v>0.99997936106186003</v>
      </c>
      <c r="D7" s="1">
        <v>2.2241988393123</v>
      </c>
      <c r="E7" s="1">
        <v>2.6816274878312001</v>
      </c>
      <c r="F7" s="1">
        <v>2.3128852592786799</v>
      </c>
      <c r="G7" s="1">
        <v>1.7080882606755201</v>
      </c>
      <c r="H7" s="1">
        <v>1.4682483431547699</v>
      </c>
      <c r="I7" s="1">
        <v>2.09009410942003</v>
      </c>
      <c r="J7" s="1">
        <v>12.6625023585108</v>
      </c>
      <c r="K7" s="1">
        <v>11.591181839943101</v>
      </c>
      <c r="L7" s="1">
        <v>12.756674384796099</v>
      </c>
    </row>
    <row r="9" spans="1:12">
      <c r="A9" s="32" t="s">
        <v>180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</row>
    <row r="10" spans="1:12">
      <c r="A10" s="28" t="s">
        <v>0</v>
      </c>
      <c r="B10" s="28"/>
      <c r="C10" s="28"/>
      <c r="D10" s="28" t="s">
        <v>1</v>
      </c>
      <c r="E10" s="28"/>
      <c r="F10" s="28"/>
      <c r="G10" s="28" t="s">
        <v>207</v>
      </c>
      <c r="H10" s="28"/>
      <c r="I10" s="28"/>
      <c r="J10" s="28" t="s">
        <v>208</v>
      </c>
      <c r="K10" s="28"/>
      <c r="L10" s="28"/>
    </row>
    <row r="11" spans="1:12">
      <c r="A11" s="1">
        <v>1.2880750405494199</v>
      </c>
      <c r="B11" s="1">
        <v>0.84291852102644005</v>
      </c>
      <c r="C11" s="1">
        <v>0.99996920145405499</v>
      </c>
      <c r="D11" s="1">
        <v>3.0873109398684599</v>
      </c>
      <c r="E11" s="1">
        <v>3.5769601908334501</v>
      </c>
      <c r="F11" s="1">
        <v>3.7856829650736601</v>
      </c>
      <c r="G11" s="1">
        <v>2.3180137220406101</v>
      </c>
      <c r="H11" s="1">
        <v>2.37051660671841</v>
      </c>
      <c r="I11" s="1">
        <v>1.8520467178634099</v>
      </c>
      <c r="J11" s="1">
        <v>10.336986338802699</v>
      </c>
      <c r="K11" s="1">
        <v>9.6232087748075195</v>
      </c>
      <c r="L11" s="1">
        <v>9.9399561453492904</v>
      </c>
    </row>
    <row r="13" spans="1:12">
      <c r="A13" s="32" t="s">
        <v>140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pans="1:12">
      <c r="A14" s="28" t="s">
        <v>0</v>
      </c>
      <c r="B14" s="28"/>
      <c r="C14" s="28"/>
      <c r="D14" s="28" t="s">
        <v>1</v>
      </c>
      <c r="E14" s="28"/>
      <c r="F14" s="28"/>
      <c r="G14" s="28" t="s">
        <v>205</v>
      </c>
      <c r="H14" s="28"/>
      <c r="I14" s="28"/>
      <c r="J14" s="28" t="s">
        <v>206</v>
      </c>
      <c r="K14" s="28"/>
      <c r="L14" s="28"/>
    </row>
    <row r="15" spans="1:12">
      <c r="A15" s="1">
        <v>1.40670534140436</v>
      </c>
      <c r="B15" s="1">
        <v>0.90387293629058996</v>
      </c>
      <c r="C15" s="1">
        <v>0.99995313835805999</v>
      </c>
      <c r="D15" s="1">
        <v>5.08117956075544</v>
      </c>
      <c r="E15" s="1">
        <v>5.8415087777077401</v>
      </c>
      <c r="F15" s="1">
        <v>5.50832892382547</v>
      </c>
      <c r="G15" s="1">
        <v>2.4648672666323099</v>
      </c>
      <c r="H15" s="1">
        <v>1.8506634404539799</v>
      </c>
      <c r="I15" s="1">
        <v>2.1360028691459099</v>
      </c>
      <c r="J15" s="1">
        <v>12.6733242679637</v>
      </c>
      <c r="K15" s="1">
        <v>8.5150417658186601</v>
      </c>
      <c r="L15" s="1">
        <v>10.9526355505634</v>
      </c>
    </row>
    <row r="17" spans="1:12">
      <c r="A17" s="32" t="s">
        <v>8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</row>
    <row r="18" spans="1:12">
      <c r="A18" s="28" t="s">
        <v>0</v>
      </c>
      <c r="B18" s="28"/>
      <c r="C18" s="28"/>
      <c r="D18" s="28" t="s">
        <v>1</v>
      </c>
      <c r="E18" s="28"/>
      <c r="F18" s="28"/>
      <c r="G18" s="28" t="s">
        <v>205</v>
      </c>
      <c r="H18" s="28"/>
      <c r="I18" s="28"/>
      <c r="J18" s="28" t="s">
        <v>206</v>
      </c>
      <c r="K18" s="28"/>
      <c r="L18" s="28"/>
    </row>
    <row r="19" spans="1:12">
      <c r="A19" s="1">
        <v>1.3142768313283899</v>
      </c>
      <c r="B19" s="1">
        <v>0.88117257438684005</v>
      </c>
      <c r="C19" s="1">
        <v>0.99999947667063005</v>
      </c>
      <c r="D19" s="1">
        <v>4.1238156590536503</v>
      </c>
      <c r="E19" s="1">
        <v>5.5633956102227504</v>
      </c>
      <c r="F19" s="1">
        <v>4.7181783365968304</v>
      </c>
      <c r="G19" s="1">
        <v>2.2774782182087598</v>
      </c>
      <c r="H19" s="1">
        <v>2.6359330375274901</v>
      </c>
      <c r="I19" s="1">
        <v>2.8894374124281801</v>
      </c>
      <c r="J19" s="1">
        <v>5.9660762869742898</v>
      </c>
      <c r="K19" s="1">
        <v>6.2318975850336598</v>
      </c>
      <c r="L19" s="1">
        <v>5.8206060046758301</v>
      </c>
    </row>
  </sheetData>
  <mergeCells count="25">
    <mergeCell ref="D2:F2"/>
    <mergeCell ref="G2:I2"/>
    <mergeCell ref="J2:L2"/>
    <mergeCell ref="G14:I14"/>
    <mergeCell ref="A6:C6"/>
    <mergeCell ref="D6:F6"/>
    <mergeCell ref="G6:I6"/>
    <mergeCell ref="J6:L6"/>
    <mergeCell ref="J14:L14"/>
    <mergeCell ref="A1:L1"/>
    <mergeCell ref="A18:C18"/>
    <mergeCell ref="D18:F18"/>
    <mergeCell ref="G18:I18"/>
    <mergeCell ref="J18:L18"/>
    <mergeCell ref="A5:L5"/>
    <mergeCell ref="A9:L9"/>
    <mergeCell ref="A13:L13"/>
    <mergeCell ref="A17:L17"/>
    <mergeCell ref="A10:C10"/>
    <mergeCell ref="D10:F10"/>
    <mergeCell ref="G10:I10"/>
    <mergeCell ref="J10:L10"/>
    <mergeCell ref="A14:C14"/>
    <mergeCell ref="D14:F14"/>
    <mergeCell ref="A2:C2"/>
  </mergeCells>
  <phoneticPr fontId="2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FEF34-0852-43CD-BB1E-9F88C780FE35}">
  <dimension ref="A1:Y7"/>
  <sheetViews>
    <sheetView workbookViewId="0">
      <selection sqref="A1:Y7"/>
    </sheetView>
  </sheetViews>
  <sheetFormatPr defaultRowHeight="14"/>
  <sheetData>
    <row r="1" spans="1:25">
      <c r="A1" s="2" t="s">
        <v>181</v>
      </c>
      <c r="B1" s="28" t="s">
        <v>0</v>
      </c>
      <c r="C1" s="28"/>
      <c r="D1" s="28"/>
      <c r="E1" s="28"/>
      <c r="F1" s="28"/>
      <c r="G1" s="28"/>
      <c r="H1" s="28" t="s">
        <v>209</v>
      </c>
      <c r="I1" s="28"/>
      <c r="J1" s="28"/>
      <c r="K1" s="28"/>
      <c r="L1" s="28"/>
      <c r="M1" s="28"/>
      <c r="N1" s="28" t="s">
        <v>210</v>
      </c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>
      <c r="A2" s="1">
        <v>7</v>
      </c>
      <c r="B2" s="1">
        <v>132.49600000000001</v>
      </c>
      <c r="C2" s="1">
        <v>96.910499999999999</v>
      </c>
      <c r="D2" s="1">
        <v>149.45400000000001</v>
      </c>
      <c r="E2" s="1">
        <v>245</v>
      </c>
      <c r="F2" s="1">
        <v>87.5</v>
      </c>
      <c r="G2" s="1">
        <v>66.653999999999996</v>
      </c>
      <c r="H2" s="1">
        <v>99.825000000000003</v>
      </c>
      <c r="I2" s="1">
        <v>153.06200000000001</v>
      </c>
      <c r="J2" s="1">
        <v>105.33750000000001</v>
      </c>
      <c r="K2" s="1">
        <v>100</v>
      </c>
      <c r="L2" s="1">
        <v>87.552000000000007</v>
      </c>
      <c r="M2" s="1">
        <v>105.875</v>
      </c>
      <c r="N2" s="1">
        <v>69.828000000000003</v>
      </c>
      <c r="O2" s="1">
        <v>153</v>
      </c>
      <c r="P2" s="1">
        <v>133.28</v>
      </c>
      <c r="Q2" s="1">
        <v>95.287499999999994</v>
      </c>
      <c r="R2" s="1">
        <v>101.4</v>
      </c>
      <c r="S2" s="1">
        <v>82.944000000000003</v>
      </c>
      <c r="T2" s="1"/>
      <c r="U2" s="1"/>
      <c r="V2" s="1"/>
      <c r="W2" s="1"/>
      <c r="X2" s="1"/>
      <c r="Y2" s="1"/>
    </row>
    <row r="3" spans="1:25">
      <c r="A3" s="1">
        <v>10</v>
      </c>
      <c r="B3" s="1">
        <v>390.4</v>
      </c>
      <c r="C3" s="1">
        <v>235.2</v>
      </c>
      <c r="D3" s="1">
        <v>162</v>
      </c>
      <c r="E3" s="1">
        <v>477.9</v>
      </c>
      <c r="F3" s="1">
        <v>235.2</v>
      </c>
      <c r="G3" s="1">
        <v>259.2</v>
      </c>
      <c r="H3" s="1">
        <v>114.376</v>
      </c>
      <c r="I3" s="1">
        <v>228.69</v>
      </c>
      <c r="J3" s="1">
        <v>215.01599999999999</v>
      </c>
      <c r="K3" s="1">
        <v>233.4375</v>
      </c>
      <c r="L3" s="1">
        <v>114.92</v>
      </c>
      <c r="M3" s="1">
        <v>150.38149999999999</v>
      </c>
      <c r="N3" s="1">
        <v>108.9</v>
      </c>
      <c r="O3" s="1">
        <v>183.78749999999999</v>
      </c>
      <c r="P3" s="1">
        <v>109.551</v>
      </c>
      <c r="Q3" s="1">
        <v>101.92</v>
      </c>
      <c r="R3" s="1">
        <v>117.97499999999999</v>
      </c>
      <c r="S3" s="1">
        <v>94.101500000000001</v>
      </c>
      <c r="T3" s="1"/>
      <c r="U3" s="1"/>
      <c r="V3" s="1"/>
      <c r="W3" s="1"/>
      <c r="X3" s="1"/>
      <c r="Y3" s="1"/>
    </row>
    <row r="4" spans="1:25">
      <c r="A4" s="1">
        <v>12</v>
      </c>
      <c r="B4" s="1">
        <v>375.44</v>
      </c>
      <c r="C4" s="1">
        <v>351.01350000000002</v>
      </c>
      <c r="D4" s="1">
        <v>279.93599999999998</v>
      </c>
      <c r="E4" s="1">
        <v>526.5</v>
      </c>
      <c r="F4" s="1">
        <v>238.464</v>
      </c>
      <c r="G4" s="1">
        <v>440.72500000000002</v>
      </c>
      <c r="H4" s="1">
        <v>306.93599999999998</v>
      </c>
      <c r="I4" s="1">
        <v>151.38</v>
      </c>
      <c r="J4" s="1">
        <v>257.25</v>
      </c>
      <c r="K4" s="1">
        <v>113.4375</v>
      </c>
      <c r="L4" s="1">
        <v>93.75</v>
      </c>
      <c r="M4" s="1">
        <v>272</v>
      </c>
      <c r="N4" s="1">
        <v>143.74799999999999</v>
      </c>
      <c r="O4" s="1">
        <v>135</v>
      </c>
      <c r="P4" s="1">
        <v>75.9375</v>
      </c>
      <c r="Q4" s="1">
        <v>83.1875</v>
      </c>
      <c r="R4" s="1">
        <v>93.75</v>
      </c>
      <c r="S4" s="1">
        <v>86.4</v>
      </c>
      <c r="T4" s="1"/>
      <c r="U4" s="1"/>
      <c r="V4" s="1"/>
      <c r="W4" s="1"/>
      <c r="X4" s="1"/>
      <c r="Y4" s="1"/>
    </row>
    <row r="5" spans="1:25">
      <c r="A5" s="1">
        <v>14</v>
      </c>
      <c r="B5" s="1">
        <v>580.79999999999995</v>
      </c>
      <c r="C5" s="1">
        <v>428.96800000000002</v>
      </c>
      <c r="D5" s="1">
        <v>290.30399999999997</v>
      </c>
      <c r="E5" s="1">
        <v>658.82500000000005</v>
      </c>
      <c r="F5" s="1">
        <v>328.536</v>
      </c>
      <c r="G5" s="1">
        <v>725</v>
      </c>
      <c r="H5" s="1">
        <v>397.375</v>
      </c>
      <c r="I5" s="1">
        <v>228.93899999999999</v>
      </c>
      <c r="J5" s="1">
        <v>405.66500000000002</v>
      </c>
      <c r="K5" s="1">
        <v>144</v>
      </c>
      <c r="L5" s="1">
        <v>144</v>
      </c>
      <c r="M5" s="1">
        <v>388.29</v>
      </c>
      <c r="N5" s="1">
        <v>275.68400000000003</v>
      </c>
      <c r="O5" s="1">
        <v>138.38399999999999</v>
      </c>
      <c r="P5" s="1">
        <v>105.875</v>
      </c>
      <c r="Q5" s="1">
        <v>95.287499999999994</v>
      </c>
      <c r="R5" s="1">
        <v>135</v>
      </c>
      <c r="S5" s="1">
        <v>169</v>
      </c>
      <c r="T5" s="1"/>
      <c r="U5" s="1"/>
      <c r="V5" s="1"/>
      <c r="W5" s="1"/>
      <c r="X5" s="1"/>
      <c r="Y5" s="1"/>
    </row>
    <row r="6" spans="1:25">
      <c r="A6" s="1">
        <v>16</v>
      </c>
      <c r="B6" s="1">
        <v>794.2</v>
      </c>
      <c r="C6" s="1">
        <v>650</v>
      </c>
      <c r="D6" s="1">
        <v>546.75</v>
      </c>
      <c r="E6" s="1">
        <v>832.38750000000005</v>
      </c>
      <c r="F6" s="1">
        <v>364.8</v>
      </c>
      <c r="G6" s="1">
        <v>1065.672</v>
      </c>
      <c r="H6" s="1">
        <v>445.5</v>
      </c>
      <c r="I6" s="1">
        <v>362.88</v>
      </c>
      <c r="J6" s="1">
        <v>558.9</v>
      </c>
      <c r="K6" s="1">
        <v>272.16000000000003</v>
      </c>
      <c r="L6" s="1">
        <v>162</v>
      </c>
      <c r="M6" s="1">
        <v>525</v>
      </c>
      <c r="N6" s="1">
        <v>302.58</v>
      </c>
      <c r="O6" s="1">
        <v>137.3125</v>
      </c>
      <c r="P6" s="1">
        <v>95</v>
      </c>
      <c r="Q6" s="1">
        <v>185.625</v>
      </c>
      <c r="R6" s="1">
        <v>87.88</v>
      </c>
      <c r="S6" s="1">
        <v>144.65199999999999</v>
      </c>
      <c r="T6" s="1"/>
      <c r="U6" s="1"/>
      <c r="V6" s="1"/>
      <c r="W6" s="1"/>
      <c r="X6" s="1"/>
      <c r="Y6" s="1"/>
    </row>
    <row r="7" spans="1:25">
      <c r="A7" s="1">
        <v>19</v>
      </c>
      <c r="B7" s="1">
        <v>1004.799</v>
      </c>
      <c r="C7" s="1">
        <v>859.95</v>
      </c>
      <c r="D7" s="1">
        <v>715.47299999999996</v>
      </c>
      <c r="E7" s="1">
        <v>909.5625</v>
      </c>
      <c r="F7" s="1">
        <v>622.10400000000004</v>
      </c>
      <c r="G7" s="1">
        <v>1605.5</v>
      </c>
      <c r="H7" s="1">
        <v>650</v>
      </c>
      <c r="I7" s="1">
        <v>668.25</v>
      </c>
      <c r="J7" s="1">
        <v>800</v>
      </c>
      <c r="K7" s="1">
        <v>400</v>
      </c>
      <c r="L7" s="1">
        <v>406.78</v>
      </c>
      <c r="M7" s="1">
        <v>605</v>
      </c>
      <c r="N7" s="1">
        <v>417.15</v>
      </c>
      <c r="O7" s="1">
        <v>181.3</v>
      </c>
      <c r="P7" s="1">
        <v>151.19999999999999</v>
      </c>
      <c r="Q7" s="1">
        <v>303.40800000000002</v>
      </c>
      <c r="R7" s="1">
        <v>180</v>
      </c>
      <c r="S7" s="1">
        <v>220.5</v>
      </c>
      <c r="T7" s="1"/>
      <c r="U7" s="1"/>
      <c r="V7" s="1"/>
      <c r="W7" s="1"/>
      <c r="X7" s="1"/>
      <c r="Y7" s="1"/>
    </row>
  </sheetData>
  <mergeCells count="4">
    <mergeCell ref="B1:G1"/>
    <mergeCell ref="H1:M1"/>
    <mergeCell ref="N1:S1"/>
    <mergeCell ref="T1:Y1"/>
  </mergeCells>
  <phoneticPr fontId="2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ECC1-B256-47CC-B255-78AFE47D2DF7}">
  <dimension ref="A1:D19"/>
  <sheetViews>
    <sheetView workbookViewId="0">
      <selection activeCell="L27" sqref="L27"/>
    </sheetView>
  </sheetViews>
  <sheetFormatPr defaultRowHeight="14"/>
  <sheetData>
    <row r="1" spans="1:4">
      <c r="A1" s="2" t="s">
        <v>181</v>
      </c>
      <c r="B1" s="2" t="s">
        <v>0</v>
      </c>
      <c r="C1" s="2" t="s">
        <v>205</v>
      </c>
      <c r="D1" s="2" t="s">
        <v>206</v>
      </c>
    </row>
    <row r="2" spans="1:4">
      <c r="A2" s="1">
        <v>27</v>
      </c>
      <c r="B2" s="1">
        <v>1</v>
      </c>
      <c r="C2" s="1"/>
      <c r="D2" s="1"/>
    </row>
    <row r="3" spans="1:4">
      <c r="A3" s="1">
        <v>27</v>
      </c>
      <c r="B3" s="1">
        <v>1</v>
      </c>
      <c r="C3" s="1"/>
      <c r="D3" s="1"/>
    </row>
    <row r="4" spans="1:4">
      <c r="A4" s="1">
        <v>27</v>
      </c>
      <c r="B4" s="1">
        <v>1</v>
      </c>
      <c r="C4" s="1"/>
      <c r="D4" s="1"/>
    </row>
    <row r="5" spans="1:4">
      <c r="A5" s="1">
        <v>29</v>
      </c>
      <c r="B5" s="1">
        <v>1</v>
      </c>
      <c r="C5" s="1"/>
      <c r="D5" s="1"/>
    </row>
    <row r="6" spans="1:4">
      <c r="A6" s="1">
        <v>30</v>
      </c>
      <c r="B6" s="1">
        <v>1</v>
      </c>
      <c r="C6" s="1"/>
      <c r="D6" s="1"/>
    </row>
    <row r="7" spans="1:4">
      <c r="A7" s="1">
        <v>30</v>
      </c>
      <c r="B7" s="1">
        <v>1</v>
      </c>
      <c r="C7" s="1"/>
      <c r="D7" s="1"/>
    </row>
    <row r="8" spans="1:4">
      <c r="A8" s="1">
        <v>27</v>
      </c>
      <c r="B8" s="1"/>
      <c r="C8" s="1">
        <v>1</v>
      </c>
      <c r="D8" s="1"/>
    </row>
    <row r="9" spans="1:4">
      <c r="A9" s="1">
        <v>27</v>
      </c>
      <c r="B9" s="1"/>
      <c r="C9" s="1">
        <v>1</v>
      </c>
      <c r="D9" s="1"/>
    </row>
    <row r="10" spans="1:4">
      <c r="A10" s="1">
        <v>29</v>
      </c>
      <c r="B10" s="1"/>
      <c r="C10" s="1">
        <v>1</v>
      </c>
      <c r="D10" s="1"/>
    </row>
    <row r="11" spans="1:4">
      <c r="A11" s="1">
        <v>29</v>
      </c>
      <c r="B11" s="1"/>
      <c r="C11" s="1">
        <v>1</v>
      </c>
      <c r="D11" s="1"/>
    </row>
    <row r="12" spans="1:4">
      <c r="A12" s="1">
        <v>33</v>
      </c>
      <c r="B12" s="1"/>
      <c r="C12" s="1">
        <v>1</v>
      </c>
      <c r="D12" s="1"/>
    </row>
    <row r="13" spans="1:4">
      <c r="A13" s="1">
        <v>36</v>
      </c>
      <c r="B13" s="1"/>
      <c r="C13" s="1">
        <v>1</v>
      </c>
      <c r="D13" s="1"/>
    </row>
    <row r="14" spans="1:4">
      <c r="A14" s="1">
        <v>30</v>
      </c>
      <c r="B14" s="1"/>
      <c r="C14" s="1"/>
      <c r="D14" s="1">
        <v>1</v>
      </c>
    </row>
    <row r="15" spans="1:4">
      <c r="A15" s="1">
        <v>32</v>
      </c>
      <c r="B15" s="1"/>
      <c r="C15" s="1"/>
      <c r="D15" s="1">
        <v>1</v>
      </c>
    </row>
    <row r="16" spans="1:4">
      <c r="A16" s="1">
        <v>33</v>
      </c>
      <c r="B16" s="1"/>
      <c r="C16" s="1"/>
      <c r="D16" s="1">
        <v>1</v>
      </c>
    </row>
    <row r="17" spans="1:4">
      <c r="A17" s="1">
        <v>40</v>
      </c>
      <c r="B17" s="1"/>
      <c r="C17" s="1"/>
      <c r="D17" s="1">
        <v>1</v>
      </c>
    </row>
    <row r="18" spans="1:4">
      <c r="A18" s="1">
        <v>41</v>
      </c>
      <c r="B18" s="1"/>
      <c r="C18" s="1"/>
      <c r="D18" s="1">
        <v>1</v>
      </c>
    </row>
    <row r="19" spans="1:4">
      <c r="A19" s="1">
        <v>41</v>
      </c>
      <c r="B19" s="1"/>
      <c r="C19" s="1"/>
      <c r="D19" s="1">
        <v>1</v>
      </c>
    </row>
  </sheetData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15D5-DA00-4383-BC3B-8B0EA4C7863C}">
  <dimension ref="A1:AL5"/>
  <sheetViews>
    <sheetView workbookViewId="0">
      <selection activeCell="P28" sqref="P28"/>
    </sheetView>
  </sheetViews>
  <sheetFormatPr defaultRowHeight="14"/>
  <sheetData>
    <row r="1" spans="1:38">
      <c r="A1" s="2"/>
      <c r="B1" s="2" t="s">
        <v>19</v>
      </c>
      <c r="C1" s="2" t="s">
        <v>20</v>
      </c>
      <c r="D1" s="2" t="s">
        <v>21</v>
      </c>
      <c r="E1" s="2" t="s">
        <v>22</v>
      </c>
      <c r="F1" s="2" t="s">
        <v>23</v>
      </c>
      <c r="G1" s="2" t="s">
        <v>24</v>
      </c>
      <c r="H1" s="2" t="s">
        <v>25</v>
      </c>
      <c r="I1" s="2" t="s">
        <v>26</v>
      </c>
      <c r="J1" s="2" t="s">
        <v>27</v>
      </c>
      <c r="K1" s="2" t="s">
        <v>28</v>
      </c>
      <c r="L1" s="2" t="s">
        <v>29</v>
      </c>
      <c r="M1" s="2" t="s">
        <v>30</v>
      </c>
      <c r="N1" s="2" t="s">
        <v>31</v>
      </c>
      <c r="O1" s="2" t="s">
        <v>32</v>
      </c>
      <c r="P1" s="2" t="s">
        <v>33</v>
      </c>
      <c r="Q1" s="2" t="s">
        <v>34</v>
      </c>
      <c r="R1" s="2" t="s">
        <v>35</v>
      </c>
      <c r="S1" s="2" t="s">
        <v>36</v>
      </c>
      <c r="T1" s="2" t="s">
        <v>37</v>
      </c>
      <c r="U1" s="2" t="s">
        <v>38</v>
      </c>
      <c r="V1" s="2" t="s">
        <v>39</v>
      </c>
      <c r="W1" s="2" t="s">
        <v>40</v>
      </c>
      <c r="X1" s="2" t="s">
        <v>41</v>
      </c>
      <c r="Y1" s="2" t="s">
        <v>42</v>
      </c>
      <c r="Z1" s="2" t="s">
        <v>43</v>
      </c>
      <c r="AA1" s="2" t="s">
        <v>44</v>
      </c>
      <c r="AB1" s="2" t="s">
        <v>45</v>
      </c>
      <c r="AC1" s="2" t="s">
        <v>46</v>
      </c>
      <c r="AD1" s="2" t="s">
        <v>47</v>
      </c>
      <c r="AE1" s="2" t="s">
        <v>48</v>
      </c>
      <c r="AF1" s="2" t="s">
        <v>49</v>
      </c>
      <c r="AG1" s="2" t="s">
        <v>50</v>
      </c>
      <c r="AH1" s="2" t="s">
        <v>51</v>
      </c>
      <c r="AI1" s="2" t="s">
        <v>52</v>
      </c>
      <c r="AJ1" s="2" t="s">
        <v>53</v>
      </c>
      <c r="AK1" s="2" t="s">
        <v>54</v>
      </c>
      <c r="AL1" s="2" t="s">
        <v>55</v>
      </c>
    </row>
    <row r="2" spans="1:38">
      <c r="A2" s="4" t="s">
        <v>0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0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</row>
    <row r="3" spans="1:38">
      <c r="A3" s="4" t="s">
        <v>1</v>
      </c>
      <c r="B3" s="1">
        <v>-0.24228350000000001</v>
      </c>
      <c r="C3" s="1">
        <v>7.9615989999999998E-2</v>
      </c>
      <c r="D3" s="1">
        <v>-0.24769050000000001</v>
      </c>
      <c r="E3" s="1">
        <v>1.078084E-2</v>
      </c>
      <c r="F3" s="1">
        <v>0.69730974000000001</v>
      </c>
      <c r="G3" s="1">
        <v>-0.50577170000000005</v>
      </c>
      <c r="H3" s="1">
        <v>-0.41763020000000001</v>
      </c>
      <c r="I3" s="1">
        <v>0.17590343999999999</v>
      </c>
      <c r="J3" s="1">
        <v>-0.59039399999999997</v>
      </c>
      <c r="K3" s="1">
        <v>-0.29995719999999998</v>
      </c>
      <c r="L3" s="1">
        <v>-0.16572580000000001</v>
      </c>
      <c r="M3" s="1">
        <v>0.38144466999999999</v>
      </c>
      <c r="N3" s="1">
        <v>-0.2313846</v>
      </c>
      <c r="O3" s="1">
        <v>-0.45171610000000001</v>
      </c>
      <c r="P3" s="1">
        <v>-0.75012650000000003</v>
      </c>
      <c r="Q3" s="1">
        <v>-1.8223441</v>
      </c>
      <c r="R3" s="1">
        <v>-1.0666705999999999</v>
      </c>
      <c r="S3" s="1">
        <v>-0.88082179999999999</v>
      </c>
      <c r="T3" s="1">
        <v>-1.0497053000000001</v>
      </c>
      <c r="U3" s="1">
        <v>-0.94758500000000001</v>
      </c>
      <c r="V3" s="1">
        <v>-0.68538809999999994</v>
      </c>
      <c r="W3" s="1">
        <v>-0.18242340000000001</v>
      </c>
      <c r="X3" s="1">
        <v>0.1585358</v>
      </c>
      <c r="Y3" s="1">
        <v>0.41109037999999998</v>
      </c>
      <c r="Z3" s="1">
        <v>-0.2294918</v>
      </c>
      <c r="AA3" s="1">
        <v>-0.15443760000000001</v>
      </c>
      <c r="AB3" s="1">
        <v>-3.3169354000000002</v>
      </c>
      <c r="AC3" s="1">
        <v>-5.3509351000000001</v>
      </c>
      <c r="AD3" s="1">
        <v>-1.4331389000000001</v>
      </c>
      <c r="AE3" s="1">
        <v>-0.61841829999999998</v>
      </c>
      <c r="AF3" s="1">
        <v>0.79368793000000004</v>
      </c>
      <c r="AG3" s="1">
        <v>1.31800286</v>
      </c>
      <c r="AH3" s="1">
        <v>-0.4144968</v>
      </c>
      <c r="AI3" s="1">
        <v>-0.71162170000000002</v>
      </c>
      <c r="AJ3" s="1">
        <v>7.6548000000000002E-4</v>
      </c>
      <c r="AK3" s="1">
        <v>-0.72095659999999995</v>
      </c>
      <c r="AL3" s="1">
        <v>-0.87031570000000003</v>
      </c>
    </row>
    <row r="4" spans="1:38">
      <c r="A4" s="4" t="s">
        <v>2</v>
      </c>
      <c r="B4" s="1">
        <v>0.24396101000000001</v>
      </c>
      <c r="C4" s="1">
        <v>0.25089609000000002</v>
      </c>
      <c r="D4" s="1">
        <v>0.36796140999999999</v>
      </c>
      <c r="E4" s="1">
        <v>0.16748563</v>
      </c>
      <c r="F4" s="1">
        <v>0.21996826</v>
      </c>
      <c r="G4" s="1">
        <v>-0.59155650000000004</v>
      </c>
      <c r="H4" s="1">
        <v>0.19353419999999999</v>
      </c>
      <c r="I4" s="1">
        <v>0.47868481000000002</v>
      </c>
      <c r="J4" s="1">
        <v>-7.3665599999999998E-2</v>
      </c>
      <c r="K4" s="1">
        <v>0.17865787</v>
      </c>
      <c r="L4" s="1">
        <v>0.40444252000000003</v>
      </c>
      <c r="M4" s="1">
        <v>1.3100223200000001</v>
      </c>
      <c r="N4" s="1">
        <v>0.1169969</v>
      </c>
      <c r="O4" s="1">
        <v>-0.26679710000000001</v>
      </c>
      <c r="P4" s="1">
        <v>0.89881648999999997</v>
      </c>
      <c r="Q4" s="1">
        <v>-0.57094840000000002</v>
      </c>
      <c r="R4" s="1">
        <v>-0.97178560000000003</v>
      </c>
      <c r="S4" s="1">
        <v>-0.44090699999999999</v>
      </c>
      <c r="T4" s="1">
        <v>-1.6551771</v>
      </c>
      <c r="U4" s="1">
        <v>-1.3673618999999999</v>
      </c>
      <c r="V4" s="1">
        <v>1.0103271300000001</v>
      </c>
      <c r="W4" s="1">
        <v>-0.42389379999999999</v>
      </c>
      <c r="X4" s="1">
        <v>-0.48365940000000002</v>
      </c>
      <c r="Y4" s="1">
        <v>0.29326313999999998</v>
      </c>
      <c r="Z4" s="1">
        <v>0.28190195000000001</v>
      </c>
      <c r="AA4" s="1">
        <v>0.47301778</v>
      </c>
      <c r="AB4" s="1">
        <v>0.46090207999999999</v>
      </c>
      <c r="AC4" s="1">
        <v>-0.27908270000000002</v>
      </c>
      <c r="AD4" s="1">
        <v>-0.33084760000000002</v>
      </c>
      <c r="AE4" s="1">
        <v>-0.14917720000000001</v>
      </c>
      <c r="AF4" s="1">
        <v>3.3290373</v>
      </c>
      <c r="AG4" s="1">
        <v>0.83349843000000001</v>
      </c>
      <c r="AH4" s="1">
        <v>1.8233719999999998E-2</v>
      </c>
      <c r="AI4" s="1">
        <v>7.0344050000000005E-2</v>
      </c>
      <c r="AJ4" s="1">
        <v>0.23795548999999999</v>
      </c>
      <c r="AK4" s="1">
        <v>-0.43715159999999997</v>
      </c>
      <c r="AL4" s="1">
        <v>-1.061574</v>
      </c>
    </row>
    <row r="5" spans="1:38">
      <c r="A5" s="4" t="s">
        <v>3</v>
      </c>
      <c r="B5" s="1">
        <v>-8.4267599999999998E-2</v>
      </c>
      <c r="C5" s="1">
        <v>0.39065259000000002</v>
      </c>
      <c r="D5" s="1">
        <v>0.32769334</v>
      </c>
      <c r="E5" s="1">
        <v>0.54824614999999999</v>
      </c>
      <c r="F5" s="1">
        <v>1.00301452</v>
      </c>
      <c r="G5" s="1">
        <v>-0.2739357</v>
      </c>
      <c r="H5" s="1">
        <v>-0.22722349999999999</v>
      </c>
      <c r="I5" s="1">
        <v>0.57636505000000005</v>
      </c>
      <c r="J5" s="1">
        <v>-8.3905400000000005E-2</v>
      </c>
      <c r="K5" s="1">
        <v>0.33765916000000001</v>
      </c>
      <c r="L5" s="1">
        <v>0.26614565000000001</v>
      </c>
      <c r="M5" s="1">
        <v>0.90187755000000003</v>
      </c>
      <c r="N5" s="1">
        <v>0.20258727000000001</v>
      </c>
      <c r="O5" s="1">
        <v>6.1745999999999997E-3</v>
      </c>
      <c r="P5" s="1">
        <v>-0.78550770000000003</v>
      </c>
      <c r="Q5" s="1">
        <v>-1.4847821999999999</v>
      </c>
      <c r="R5" s="1">
        <v>-0.31359019999999999</v>
      </c>
      <c r="S5" s="1">
        <v>-1.2344523000000001</v>
      </c>
      <c r="T5" s="1">
        <v>-1.6327828</v>
      </c>
      <c r="U5" s="1">
        <v>-1.3768035999999999</v>
      </c>
      <c r="V5" s="1">
        <v>-0.66720749999999995</v>
      </c>
      <c r="W5" s="1">
        <v>8.0603980000000006E-2</v>
      </c>
      <c r="X5" s="1">
        <v>0.86959549999999997</v>
      </c>
      <c r="Y5" s="1">
        <v>0.84319831000000001</v>
      </c>
      <c r="Z5" s="1">
        <v>0.19614445999999999</v>
      </c>
      <c r="AA5" s="1">
        <v>-9.2938099999999996E-2</v>
      </c>
      <c r="AB5" s="1">
        <v>-2.5513840999999999</v>
      </c>
      <c r="AC5" s="1">
        <v>-2.7502892000000001</v>
      </c>
      <c r="AD5" s="1">
        <v>-1.3089063000000001</v>
      </c>
      <c r="AE5" s="1">
        <v>-1.1550807999999999</v>
      </c>
      <c r="AF5" s="1">
        <v>1.6271499199999999</v>
      </c>
      <c r="AG5" s="1">
        <v>1.1053021000000001</v>
      </c>
      <c r="AH5" s="1">
        <v>-9.1493000000000005E-2</v>
      </c>
      <c r="AI5" s="1">
        <v>-0.39816200000000002</v>
      </c>
      <c r="AJ5" s="1">
        <v>0.18231559</v>
      </c>
      <c r="AK5" s="1">
        <v>-1.2857779</v>
      </c>
      <c r="AL5" s="1">
        <v>-1.7475664</v>
      </c>
    </row>
  </sheetData>
  <phoneticPr fontId="2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B0AB4-818F-4F6A-8D17-F1A84B893389}">
  <dimension ref="A1:AG7"/>
  <sheetViews>
    <sheetView workbookViewId="0">
      <selection activeCell="S16" sqref="A1:XFD1048576"/>
    </sheetView>
  </sheetViews>
  <sheetFormatPr defaultRowHeight="14"/>
  <sheetData>
    <row r="1" spans="1:33">
      <c r="A1" s="2" t="s">
        <v>181</v>
      </c>
      <c r="B1" s="28" t="s">
        <v>0</v>
      </c>
      <c r="C1" s="28"/>
      <c r="D1" s="28"/>
      <c r="E1" s="28"/>
      <c r="F1" s="28"/>
      <c r="G1" s="28"/>
      <c r="H1" s="28"/>
      <c r="I1" s="28"/>
      <c r="J1" s="28" t="s">
        <v>211</v>
      </c>
      <c r="K1" s="28"/>
      <c r="L1" s="28"/>
      <c r="M1" s="28"/>
      <c r="N1" s="28"/>
      <c r="O1" s="28"/>
      <c r="P1" s="28"/>
      <c r="Q1" s="28"/>
      <c r="R1" s="28" t="s">
        <v>212</v>
      </c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</row>
    <row r="2" spans="1:33">
      <c r="A2" s="1">
        <v>8</v>
      </c>
      <c r="B2" s="1">
        <v>68.503299999999996</v>
      </c>
      <c r="C2" s="1">
        <v>64.753</v>
      </c>
      <c r="D2" s="1">
        <v>52.685000000000002</v>
      </c>
      <c r="E2" s="1">
        <v>40.555999999999997</v>
      </c>
      <c r="F2" s="1">
        <v>51.869</v>
      </c>
      <c r="G2" s="1">
        <v>35</v>
      </c>
      <c r="H2" s="1">
        <v>72.156000000000006</v>
      </c>
      <c r="I2" s="1">
        <v>45.777999999999999</v>
      </c>
      <c r="J2" s="1">
        <v>80.050830000000005</v>
      </c>
      <c r="K2" s="1">
        <v>54.322000000000003</v>
      </c>
      <c r="L2" s="1">
        <v>62.756</v>
      </c>
      <c r="M2" s="1">
        <v>50.698</v>
      </c>
      <c r="N2" s="1">
        <v>55.826000000000001</v>
      </c>
      <c r="O2" s="1">
        <v>40.673000000000002</v>
      </c>
      <c r="P2" s="1">
        <v>75.692999999999998</v>
      </c>
      <c r="Q2" s="1">
        <v>60.258000000000003</v>
      </c>
      <c r="R2" s="1">
        <v>64.002269999999996</v>
      </c>
      <c r="S2" s="1">
        <v>52.369</v>
      </c>
      <c r="T2" s="1">
        <v>58.963999999999999</v>
      </c>
      <c r="U2" s="1">
        <v>55.235999999999997</v>
      </c>
      <c r="V2" s="1">
        <v>58.945999999999998</v>
      </c>
      <c r="W2" s="1">
        <v>43.264000000000003</v>
      </c>
      <c r="X2" s="1">
        <v>71.597999999999999</v>
      </c>
      <c r="Y2" s="1">
        <v>61.256</v>
      </c>
      <c r="Z2" s="1"/>
      <c r="AA2" s="1"/>
      <c r="AB2" s="1"/>
      <c r="AC2" s="1"/>
      <c r="AD2" s="1"/>
      <c r="AE2" s="1"/>
      <c r="AF2" s="1"/>
      <c r="AG2" s="1"/>
    </row>
    <row r="3" spans="1:33">
      <c r="A3" s="1">
        <v>11</v>
      </c>
      <c r="B3" s="1">
        <v>232.52879999999999</v>
      </c>
      <c r="C3" s="1">
        <v>200.49600000000001</v>
      </c>
      <c r="D3" s="1">
        <v>260.48099999999999</v>
      </c>
      <c r="E3" s="1">
        <v>203.66499999999999</v>
      </c>
      <c r="F3" s="1">
        <v>206.71799999999999</v>
      </c>
      <c r="G3" s="1">
        <v>198.476</v>
      </c>
      <c r="H3" s="1">
        <v>253.268</v>
      </c>
      <c r="I3" s="1">
        <v>222.566</v>
      </c>
      <c r="J3" s="1">
        <v>207.6035</v>
      </c>
      <c r="K3" s="1">
        <v>211.63499999999999</v>
      </c>
      <c r="L3" s="1">
        <v>262.35899999999998</v>
      </c>
      <c r="M3" s="1">
        <v>243.35599999999999</v>
      </c>
      <c r="N3" s="1">
        <v>199.36199999999999</v>
      </c>
      <c r="O3" s="1">
        <v>162.96299999999999</v>
      </c>
      <c r="P3" s="1">
        <v>180.56899999999999</v>
      </c>
      <c r="Q3" s="1">
        <v>151.36500000000001</v>
      </c>
      <c r="R3" s="1">
        <v>139.62979999999999</v>
      </c>
      <c r="S3" s="1">
        <v>132.65799999999999</v>
      </c>
      <c r="T3" s="1">
        <v>149.65299999999999</v>
      </c>
      <c r="U3" s="1">
        <v>123.566</v>
      </c>
      <c r="V3" s="1">
        <v>136.98500000000001</v>
      </c>
      <c r="W3" s="1">
        <v>129.56299999999999</v>
      </c>
      <c r="X3" s="1">
        <v>162.39599999999999</v>
      </c>
      <c r="Y3" s="1">
        <v>151.233</v>
      </c>
      <c r="Z3" s="1"/>
      <c r="AA3" s="1"/>
      <c r="AB3" s="1"/>
      <c r="AC3" s="1"/>
      <c r="AD3" s="1"/>
      <c r="AE3" s="1"/>
      <c r="AF3" s="1"/>
      <c r="AG3" s="1"/>
    </row>
    <row r="4" spans="1:33">
      <c r="A4" s="1">
        <v>14</v>
      </c>
      <c r="B4" s="1">
        <v>428.37400000000002</v>
      </c>
      <c r="C4" s="1">
        <v>400.75799999999998</v>
      </c>
      <c r="D4" s="1">
        <v>401.66300000000001</v>
      </c>
      <c r="E4" s="1">
        <v>415.26299999999998</v>
      </c>
      <c r="F4" s="1">
        <v>420.233</v>
      </c>
      <c r="G4" s="1">
        <v>396.75599999999997</v>
      </c>
      <c r="H4" s="1">
        <v>455.22300000000001</v>
      </c>
      <c r="I4" s="1">
        <v>436.98700000000002</v>
      </c>
      <c r="J4" s="1">
        <v>300.60770000000002</v>
      </c>
      <c r="K4" s="1">
        <v>311.67500000000001</v>
      </c>
      <c r="L4" s="1">
        <v>362.59699999999998</v>
      </c>
      <c r="M4" s="1">
        <v>334.26900000000001</v>
      </c>
      <c r="N4" s="1">
        <v>321.85599999999999</v>
      </c>
      <c r="O4" s="1">
        <v>339.65800000000002</v>
      </c>
      <c r="P4" s="1">
        <v>391.536</v>
      </c>
      <c r="Q4" s="1">
        <v>315.26499999999999</v>
      </c>
      <c r="R4" s="1">
        <v>210.64949999999999</v>
      </c>
      <c r="S4" s="1">
        <v>232.59800000000001</v>
      </c>
      <c r="T4" s="1">
        <v>248.65799999999999</v>
      </c>
      <c r="U4" s="1">
        <v>200.85900000000001</v>
      </c>
      <c r="V4" s="1">
        <v>215.68700000000001</v>
      </c>
      <c r="W4" s="1">
        <v>203.69800000000001</v>
      </c>
      <c r="X4" s="1">
        <v>272.589</v>
      </c>
      <c r="Y4" s="1">
        <v>263.33199999999999</v>
      </c>
      <c r="Z4" s="1"/>
      <c r="AA4" s="1"/>
      <c r="AB4" s="1"/>
      <c r="AC4" s="1"/>
      <c r="AD4" s="1"/>
      <c r="AE4" s="1"/>
      <c r="AF4" s="1"/>
      <c r="AG4" s="1"/>
    </row>
    <row r="5" spans="1:33">
      <c r="A5" s="1">
        <v>17</v>
      </c>
      <c r="B5" s="1">
        <v>758.57410000000004</v>
      </c>
      <c r="C5" s="1">
        <v>716.35</v>
      </c>
      <c r="D5" s="1">
        <v>686.3</v>
      </c>
      <c r="E5" s="1">
        <v>694.33600000000001</v>
      </c>
      <c r="F5" s="1">
        <v>685.56899999999996</v>
      </c>
      <c r="G5" s="1">
        <v>688.66899999999998</v>
      </c>
      <c r="H5" s="1">
        <v>741.26499999999999</v>
      </c>
      <c r="I5" s="1">
        <v>709.65800000000002</v>
      </c>
      <c r="J5" s="1">
        <v>560.86189999999999</v>
      </c>
      <c r="K5" s="1">
        <v>600.41250000000002</v>
      </c>
      <c r="L5" s="1">
        <v>500.56200000000001</v>
      </c>
      <c r="M5" s="1">
        <v>636.25300000000004</v>
      </c>
      <c r="N5" s="1">
        <v>559.25800000000004</v>
      </c>
      <c r="O5" s="1">
        <v>553.59799999999996</v>
      </c>
      <c r="P5" s="1">
        <v>602.25300000000004</v>
      </c>
      <c r="Q5" s="1">
        <v>606.58900000000006</v>
      </c>
      <c r="R5" s="1">
        <v>328.46469999999999</v>
      </c>
      <c r="S5" s="1">
        <v>368.45600000000002</v>
      </c>
      <c r="T5" s="1">
        <v>392.64499999999998</v>
      </c>
      <c r="U5" s="1">
        <v>319.56330000000003</v>
      </c>
      <c r="V5" s="1">
        <v>356.23500000000001</v>
      </c>
      <c r="W5" s="1">
        <v>335.85399999999998</v>
      </c>
      <c r="X5" s="1">
        <v>403.65899999999999</v>
      </c>
      <c r="Y5" s="1">
        <v>421.36200000000002</v>
      </c>
      <c r="Z5" s="1"/>
      <c r="AA5" s="1"/>
      <c r="AB5" s="1"/>
      <c r="AC5" s="1"/>
      <c r="AD5" s="1"/>
      <c r="AE5" s="1"/>
      <c r="AF5" s="1"/>
      <c r="AG5" s="1"/>
    </row>
    <row r="6" spans="1:33">
      <c r="A6" s="1">
        <v>20</v>
      </c>
      <c r="B6" s="1">
        <v>1125.473</v>
      </c>
      <c r="C6" s="1">
        <v>1008.552</v>
      </c>
      <c r="D6" s="1">
        <v>932.75599999999997</v>
      </c>
      <c r="E6" s="1">
        <v>988.56299999999999</v>
      </c>
      <c r="F6" s="1">
        <v>926.54100000000005</v>
      </c>
      <c r="G6" s="1">
        <v>955.63199999999995</v>
      </c>
      <c r="H6" s="1">
        <v>1005.6319999999999</v>
      </c>
      <c r="I6" s="1">
        <v>1000.6319999999999</v>
      </c>
      <c r="J6" s="1">
        <v>751.55840000000001</v>
      </c>
      <c r="K6" s="1">
        <v>771.92499999999995</v>
      </c>
      <c r="L6" s="1">
        <v>816.59299999999996</v>
      </c>
      <c r="M6" s="1">
        <v>873.65200000000004</v>
      </c>
      <c r="N6" s="1">
        <v>813.22500000000002</v>
      </c>
      <c r="O6" s="1">
        <v>786.25599999999997</v>
      </c>
      <c r="P6" s="1">
        <v>772.59299999999996</v>
      </c>
      <c r="Q6" s="1">
        <v>801.35199999999998</v>
      </c>
      <c r="R6" s="1">
        <v>440.93450000000001</v>
      </c>
      <c r="S6" s="1">
        <v>500.63200000000001</v>
      </c>
      <c r="T6" s="1">
        <v>511.23599999999999</v>
      </c>
      <c r="U6" s="1">
        <v>413.25599999999997</v>
      </c>
      <c r="V6" s="1">
        <v>492.65800000000002</v>
      </c>
      <c r="W6" s="1">
        <v>439.52600000000001</v>
      </c>
      <c r="X6" s="1">
        <v>533.125</v>
      </c>
      <c r="Y6" s="1">
        <v>551.26900000000001</v>
      </c>
      <c r="Z6" s="1"/>
      <c r="AA6" s="1"/>
      <c r="AB6" s="1"/>
      <c r="AC6" s="1"/>
      <c r="AD6" s="1"/>
      <c r="AE6" s="1"/>
      <c r="AF6" s="1"/>
      <c r="AG6" s="1"/>
    </row>
    <row r="7" spans="1:33">
      <c r="A7" s="1">
        <v>23</v>
      </c>
      <c r="B7" s="1">
        <v>1492.383</v>
      </c>
      <c r="C7" s="1">
        <v>1500.5260000000001</v>
      </c>
      <c r="D7" s="1">
        <v>1453.6220000000001</v>
      </c>
      <c r="E7" s="1">
        <v>1568.6990000000001</v>
      </c>
      <c r="F7" s="1">
        <v>1452.2650000000001</v>
      </c>
      <c r="G7" s="1">
        <v>1326.231</v>
      </c>
      <c r="H7" s="1">
        <v>1256.2260000000001</v>
      </c>
      <c r="I7" s="1">
        <v>1331.2850000000001</v>
      </c>
      <c r="J7" s="1">
        <v>985.92439999999999</v>
      </c>
      <c r="K7" s="1">
        <v>1002.365</v>
      </c>
      <c r="L7" s="1">
        <v>1136.211</v>
      </c>
      <c r="M7" s="1">
        <v>1190.5630000000001</v>
      </c>
      <c r="N7" s="1">
        <v>1000.263</v>
      </c>
      <c r="O7" s="1">
        <v>969.35599999999999</v>
      </c>
      <c r="P7" s="1">
        <v>972.51199999999994</v>
      </c>
      <c r="Q7" s="1">
        <v>993.26499999999999</v>
      </c>
      <c r="R7" s="1">
        <v>559.29420000000005</v>
      </c>
      <c r="S7" s="1">
        <v>612.36900000000003</v>
      </c>
      <c r="T7" s="1">
        <v>632.58900000000006</v>
      </c>
      <c r="U7" s="1">
        <v>551.26300000000003</v>
      </c>
      <c r="V7" s="1">
        <v>586.36900000000003</v>
      </c>
      <c r="W7" s="1">
        <v>596.56200000000001</v>
      </c>
      <c r="X7" s="1">
        <v>641.25599999999997</v>
      </c>
      <c r="Y7" s="1">
        <v>656.322</v>
      </c>
      <c r="Z7" s="1"/>
      <c r="AA7" s="1"/>
      <c r="AB7" s="1"/>
      <c r="AC7" s="1"/>
      <c r="AD7" s="1"/>
      <c r="AE7" s="1"/>
      <c r="AF7" s="1"/>
      <c r="AG7" s="1"/>
    </row>
  </sheetData>
  <mergeCells count="4">
    <mergeCell ref="B1:I1"/>
    <mergeCell ref="J1:Q1"/>
    <mergeCell ref="R1:Y1"/>
    <mergeCell ref="Z1:AG1"/>
  </mergeCells>
  <phoneticPr fontId="2" type="noConversion"/>
  <conditionalFormatting sqref="A1:Y7">
    <cfRule type="duplicateValues" dxfId="18" priority="1"/>
    <cfRule type="duplicateValues" dxfId="17" priority="2"/>
  </conditionalFormatting>
  <conditionalFormatting sqref="A1:AG7">
    <cfRule type="duplicateValues" dxfId="16" priority="3"/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34524-F78F-4F94-A54C-E5A6B237A236}">
  <dimension ref="A1:D25"/>
  <sheetViews>
    <sheetView workbookViewId="0">
      <selection activeCell="F5" sqref="F5"/>
    </sheetView>
  </sheetViews>
  <sheetFormatPr defaultRowHeight="14"/>
  <sheetData>
    <row r="1" spans="1:4">
      <c r="A1" s="9" t="s">
        <v>213</v>
      </c>
      <c r="B1" s="2" t="s">
        <v>145</v>
      </c>
      <c r="C1" s="2" t="s">
        <v>214</v>
      </c>
      <c r="D1" s="2" t="s">
        <v>215</v>
      </c>
    </row>
    <row r="2" spans="1:4">
      <c r="A2" s="1">
        <v>28</v>
      </c>
      <c r="B2" s="1">
        <v>1</v>
      </c>
      <c r="C2" s="1"/>
      <c r="D2" s="1"/>
    </row>
    <row r="3" spans="1:4">
      <c r="A3" s="1">
        <v>29</v>
      </c>
      <c r="B3" s="1">
        <v>1</v>
      </c>
      <c r="C3" s="1"/>
      <c r="D3" s="1"/>
    </row>
    <row r="4" spans="1:4">
      <c r="A4" s="1">
        <v>29</v>
      </c>
      <c r="B4" s="1">
        <v>1</v>
      </c>
      <c r="C4" s="1"/>
      <c r="D4" s="1"/>
    </row>
    <row r="5" spans="1:4">
      <c r="A5" s="1">
        <v>30</v>
      </c>
      <c r="B5" s="1">
        <v>1</v>
      </c>
      <c r="C5" s="1"/>
      <c r="D5" s="1"/>
    </row>
    <row r="6" spans="1:4">
      <c r="A6" s="1">
        <v>31</v>
      </c>
      <c r="B6" s="1">
        <v>1</v>
      </c>
      <c r="C6" s="1"/>
      <c r="D6" s="1"/>
    </row>
    <row r="7" spans="1:4">
      <c r="A7" s="1">
        <v>32</v>
      </c>
      <c r="B7" s="1">
        <v>1</v>
      </c>
      <c r="C7" s="1"/>
      <c r="D7" s="1"/>
    </row>
    <row r="8" spans="1:4">
      <c r="A8" s="1">
        <v>33</v>
      </c>
      <c r="B8" s="1">
        <v>1</v>
      </c>
      <c r="C8" s="1"/>
      <c r="D8" s="1"/>
    </row>
    <row r="9" spans="1:4">
      <c r="A9" s="1">
        <v>37</v>
      </c>
      <c r="B9" s="1">
        <v>1</v>
      </c>
      <c r="C9" s="1"/>
      <c r="D9" s="1"/>
    </row>
    <row r="10" spans="1:4">
      <c r="A10" s="1">
        <v>33</v>
      </c>
      <c r="B10" s="1"/>
      <c r="C10" s="1">
        <v>1</v>
      </c>
      <c r="D10" s="1"/>
    </row>
    <row r="11" spans="1:4">
      <c r="A11" s="1">
        <v>35</v>
      </c>
      <c r="B11" s="1"/>
      <c r="C11" s="1">
        <v>1</v>
      </c>
      <c r="D11" s="1"/>
    </row>
    <row r="12" spans="1:4">
      <c r="A12" s="1">
        <v>36</v>
      </c>
      <c r="B12" s="1"/>
      <c r="C12" s="1">
        <v>1</v>
      </c>
      <c r="D12" s="1"/>
    </row>
    <row r="13" spans="1:4">
      <c r="A13" s="1">
        <v>36</v>
      </c>
      <c r="B13" s="1"/>
      <c r="C13" s="1">
        <v>1</v>
      </c>
      <c r="D13" s="1"/>
    </row>
    <row r="14" spans="1:4">
      <c r="A14" s="1">
        <v>36</v>
      </c>
      <c r="B14" s="1"/>
      <c r="C14" s="1">
        <v>1</v>
      </c>
      <c r="D14" s="1"/>
    </row>
    <row r="15" spans="1:4">
      <c r="A15" s="1">
        <v>40</v>
      </c>
      <c r="B15" s="1"/>
      <c r="C15" s="1">
        <v>1</v>
      </c>
      <c r="D15" s="1"/>
    </row>
    <row r="16" spans="1:4">
      <c r="A16" s="1">
        <v>41</v>
      </c>
      <c r="B16" s="1"/>
      <c r="C16" s="1">
        <v>1</v>
      </c>
      <c r="D16" s="1"/>
    </row>
    <row r="17" spans="1:4">
      <c r="A17" s="1">
        <v>44</v>
      </c>
      <c r="B17" s="1"/>
      <c r="C17" s="1">
        <v>1</v>
      </c>
      <c r="D17" s="1"/>
    </row>
    <row r="18" spans="1:4">
      <c r="A18" s="1">
        <v>38</v>
      </c>
      <c r="B18" s="1"/>
      <c r="C18" s="1"/>
      <c r="D18" s="1">
        <v>1</v>
      </c>
    </row>
    <row r="19" spans="1:4">
      <c r="A19" s="1">
        <v>39</v>
      </c>
      <c r="B19" s="1"/>
      <c r="C19" s="1"/>
      <c r="D19" s="1">
        <v>1</v>
      </c>
    </row>
    <row r="20" spans="1:4">
      <c r="A20" s="1">
        <v>40</v>
      </c>
      <c r="B20" s="1"/>
      <c r="C20" s="1"/>
      <c r="D20" s="1">
        <v>1</v>
      </c>
    </row>
    <row r="21" spans="1:4">
      <c r="A21" s="1">
        <v>42</v>
      </c>
      <c r="B21" s="1"/>
      <c r="C21" s="1"/>
      <c r="D21" s="1">
        <v>1</v>
      </c>
    </row>
    <row r="22" spans="1:4">
      <c r="A22" s="1">
        <v>44</v>
      </c>
      <c r="B22" s="1"/>
      <c r="C22" s="1"/>
      <c r="D22" s="1">
        <v>1</v>
      </c>
    </row>
    <row r="23" spans="1:4">
      <c r="A23" s="1">
        <v>44</v>
      </c>
      <c r="B23" s="1"/>
      <c r="C23" s="1"/>
      <c r="D23" s="1">
        <v>1</v>
      </c>
    </row>
    <row r="24" spans="1:4">
      <c r="A24" s="1">
        <v>46</v>
      </c>
      <c r="B24" s="1"/>
      <c r="C24" s="1"/>
      <c r="D24" s="1">
        <v>1</v>
      </c>
    </row>
    <row r="25" spans="1:4">
      <c r="A25" s="1">
        <v>48</v>
      </c>
      <c r="B25" s="1"/>
      <c r="C25" s="1"/>
      <c r="D25" s="1">
        <v>0</v>
      </c>
    </row>
  </sheetData>
  <phoneticPr fontId="2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452E4-8623-4FDB-A7A0-66B255948C24}">
  <dimension ref="A1:C5"/>
  <sheetViews>
    <sheetView workbookViewId="0">
      <selection activeCell="A2" sqref="A2:C5"/>
    </sheetView>
  </sheetViews>
  <sheetFormatPr defaultRowHeight="14"/>
  <sheetData>
    <row r="1" spans="1:3">
      <c r="A1" s="2" t="s">
        <v>0</v>
      </c>
      <c r="B1" s="2" t="s">
        <v>205</v>
      </c>
      <c r="C1" s="2" t="s">
        <v>206</v>
      </c>
    </row>
    <row r="2" spans="1:3">
      <c r="A2" s="1">
        <v>0.35</v>
      </c>
      <c r="B2" s="1">
        <v>0.33</v>
      </c>
      <c r="C2" s="1">
        <v>0.8</v>
      </c>
    </row>
    <row r="3" spans="1:3">
      <c r="A3" s="1">
        <v>0.75</v>
      </c>
      <c r="B3" s="1">
        <v>0.43</v>
      </c>
      <c r="C3" s="1">
        <v>1.41</v>
      </c>
    </row>
    <row r="4" spans="1:3">
      <c r="A4" s="1">
        <v>0.82</v>
      </c>
      <c r="B4" s="1">
        <v>0.68</v>
      </c>
      <c r="C4" s="1">
        <v>2.44</v>
      </c>
    </row>
    <row r="5" spans="1:3">
      <c r="A5" s="1">
        <v>0.89</v>
      </c>
      <c r="B5" s="1">
        <v>0.26</v>
      </c>
      <c r="C5" s="1">
        <v>1.03</v>
      </c>
    </row>
  </sheetData>
  <phoneticPr fontId="2" type="noConversion"/>
  <conditionalFormatting sqref="A1:C5">
    <cfRule type="duplicateValues" dxfId="15" priority="1"/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57FD-8941-42F2-8299-3F36D84D01DB}">
  <dimension ref="A1:C5"/>
  <sheetViews>
    <sheetView workbookViewId="0">
      <selection activeCell="A2" sqref="A2:C5"/>
    </sheetView>
  </sheetViews>
  <sheetFormatPr defaultRowHeight="14"/>
  <sheetData>
    <row r="1" spans="1:3">
      <c r="A1" s="2" t="s">
        <v>0</v>
      </c>
      <c r="B1" s="2" t="s">
        <v>205</v>
      </c>
      <c r="C1" s="2" t="s">
        <v>206</v>
      </c>
    </row>
    <row r="2" spans="1:3">
      <c r="A2" s="1">
        <v>25.5</v>
      </c>
      <c r="B2" s="1">
        <v>14.5</v>
      </c>
      <c r="C2" s="1">
        <v>40.700000000000003</v>
      </c>
    </row>
    <row r="3" spans="1:3">
      <c r="A3" s="1">
        <v>21.6</v>
      </c>
      <c r="B3" s="1">
        <v>15</v>
      </c>
      <c r="C3" s="1">
        <v>32.200000000000003</v>
      </c>
    </row>
    <row r="4" spans="1:3">
      <c r="A4" s="1">
        <v>10.9</v>
      </c>
      <c r="B4" s="1">
        <v>23.4</v>
      </c>
      <c r="C4" s="1">
        <v>22.5</v>
      </c>
    </row>
    <row r="5" spans="1:3">
      <c r="A5" s="1">
        <v>9.59</v>
      </c>
      <c r="B5" s="1">
        <v>19.2</v>
      </c>
      <c r="C5" s="1">
        <v>30.3</v>
      </c>
    </row>
  </sheetData>
  <phoneticPr fontId="2" type="noConversion"/>
  <conditionalFormatting sqref="A1:C5">
    <cfRule type="duplicateValues" dxfId="14" priority="1"/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227A8-DE76-49BB-BC4D-DB23D125535C}">
  <dimension ref="A1:C6"/>
  <sheetViews>
    <sheetView workbookViewId="0">
      <selection activeCell="A2" sqref="A1:C6"/>
    </sheetView>
  </sheetViews>
  <sheetFormatPr defaultRowHeight="14"/>
  <sheetData>
    <row r="1" spans="1:3">
      <c r="A1" s="2" t="s">
        <v>0</v>
      </c>
      <c r="B1" s="2" t="s">
        <v>207</v>
      </c>
      <c r="C1" s="2" t="s">
        <v>208</v>
      </c>
    </row>
    <row r="2" spans="1:3">
      <c r="A2" s="1">
        <v>0.61</v>
      </c>
      <c r="B2" s="1">
        <v>0.83</v>
      </c>
      <c r="C2" s="1">
        <v>2.2999999999999998</v>
      </c>
    </row>
    <row r="3" spans="1:3">
      <c r="A3" s="1">
        <v>0.59</v>
      </c>
      <c r="B3" s="1">
        <v>0.63</v>
      </c>
      <c r="C3" s="1">
        <v>4.75</v>
      </c>
    </row>
    <row r="4" spans="1:3">
      <c r="A4" s="1">
        <v>0.7</v>
      </c>
      <c r="B4" s="1">
        <v>2.0699999999999998</v>
      </c>
      <c r="C4" s="1">
        <v>4.46</v>
      </c>
    </row>
    <row r="5" spans="1:3">
      <c r="A5" s="1">
        <v>0.69</v>
      </c>
      <c r="B5" s="1">
        <v>1.03</v>
      </c>
      <c r="C5" s="1">
        <v>2.0299999999999998</v>
      </c>
    </row>
    <row r="6" spans="1:3">
      <c r="A6" s="1">
        <v>0.48</v>
      </c>
      <c r="B6" s="1">
        <v>0.74</v>
      </c>
      <c r="C6" s="1">
        <v>1.86</v>
      </c>
    </row>
  </sheetData>
  <phoneticPr fontId="2" type="noConversion"/>
  <conditionalFormatting sqref="A1:C6">
    <cfRule type="duplicateValues" dxfId="13" priority="1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B607-4B57-4F3D-82B8-9BF86FCA3002}">
  <dimension ref="A1:C6"/>
  <sheetViews>
    <sheetView workbookViewId="0">
      <selection activeCell="R15" sqref="A1:XFD1048576"/>
    </sheetView>
  </sheetViews>
  <sheetFormatPr defaultRowHeight="14"/>
  <sheetData>
    <row r="1" spans="1:3">
      <c r="A1" s="2" t="s">
        <v>0</v>
      </c>
      <c r="B1" s="2" t="s">
        <v>207</v>
      </c>
      <c r="C1" s="2" t="s">
        <v>208</v>
      </c>
    </row>
    <row r="2" spans="1:3">
      <c r="A2" s="1">
        <v>33.5</v>
      </c>
      <c r="B2" s="1">
        <v>32.1</v>
      </c>
      <c r="C2" s="1">
        <v>67.900000000000006</v>
      </c>
    </row>
    <row r="3" spans="1:3">
      <c r="A3" s="1">
        <v>36.6</v>
      </c>
      <c r="B3" s="1">
        <v>46.2</v>
      </c>
      <c r="C3" s="1">
        <v>87.7</v>
      </c>
    </row>
    <row r="4" spans="1:3">
      <c r="A4" s="1">
        <v>19.7</v>
      </c>
      <c r="B4" s="1">
        <v>69.5</v>
      </c>
      <c r="C4" s="1">
        <v>81.599999999999994</v>
      </c>
    </row>
    <row r="5" spans="1:3">
      <c r="A5" s="1">
        <v>12.6</v>
      </c>
      <c r="B5" s="1">
        <v>42.7</v>
      </c>
      <c r="C5" s="1">
        <v>74</v>
      </c>
    </row>
    <row r="6" spans="1:3">
      <c r="A6" s="1">
        <v>35.200000000000003</v>
      </c>
      <c r="B6" s="1">
        <v>44.8</v>
      </c>
      <c r="C6" s="1">
        <v>74.099999999999994</v>
      </c>
    </row>
  </sheetData>
  <phoneticPr fontId="2" type="noConversion"/>
  <conditionalFormatting sqref="A1:C6">
    <cfRule type="duplicateValues" dxfId="12" priority="1"/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1AD28-B6DE-4662-A384-A50DBDDB9802}">
  <dimension ref="A1:M4"/>
  <sheetViews>
    <sheetView workbookViewId="0">
      <selection activeCell="K21" sqref="K21"/>
    </sheetView>
  </sheetViews>
  <sheetFormatPr defaultRowHeight="14"/>
  <sheetData>
    <row r="1" spans="1:13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6</v>
      </c>
      <c r="I1" s="28"/>
      <c r="J1" s="28"/>
      <c r="K1" s="28" t="s">
        <v>7</v>
      </c>
      <c r="L1" s="28"/>
      <c r="M1" s="28"/>
    </row>
    <row r="2" spans="1:13">
      <c r="A2" s="8" t="s">
        <v>216</v>
      </c>
      <c r="B2" s="1">
        <v>0.99999949105478003</v>
      </c>
      <c r="C2" s="1">
        <v>0.28997490712444002</v>
      </c>
      <c r="D2" s="1">
        <v>0.66615604369658998</v>
      </c>
      <c r="E2" s="1">
        <v>15.430237065998201</v>
      </c>
      <c r="F2" s="1">
        <v>15.6450402684778</v>
      </c>
      <c r="G2" s="1">
        <v>19.534929092731002</v>
      </c>
      <c r="H2" s="1">
        <v>343.12478299643999</v>
      </c>
      <c r="I2" s="1">
        <v>425.48564307612202</v>
      </c>
      <c r="J2" s="1">
        <v>339.33980657653001</v>
      </c>
      <c r="K2" s="1">
        <v>5631.5095630320402</v>
      </c>
      <c r="L2" s="1">
        <v>7199.2756637175598</v>
      </c>
      <c r="M2" s="1">
        <v>5531.1441520595499</v>
      </c>
    </row>
    <row r="3" spans="1:13">
      <c r="A3" s="8" t="s">
        <v>87</v>
      </c>
      <c r="B3" s="1">
        <v>1.13390847765375</v>
      </c>
      <c r="C3" s="1">
        <v>0.99973643447122995</v>
      </c>
      <c r="D3" s="1">
        <v>0.95236193478717002</v>
      </c>
      <c r="E3" s="1">
        <v>14.1713625322494</v>
      </c>
      <c r="F3" s="1">
        <v>17.7514784280391</v>
      </c>
      <c r="G3" s="1">
        <v>17.3277724503229</v>
      </c>
      <c r="H3" s="1">
        <v>39.641094640877199</v>
      </c>
      <c r="I3" s="1">
        <v>40.742599905261301</v>
      </c>
      <c r="J3" s="1">
        <v>40.349731901300103</v>
      </c>
      <c r="K3" s="1">
        <v>559.12120174285803</v>
      </c>
      <c r="L3" s="1">
        <v>594.41138868928499</v>
      </c>
      <c r="M3" s="1">
        <v>541.25446961475905</v>
      </c>
    </row>
    <row r="4" spans="1:13">
      <c r="A4" s="8" t="s">
        <v>86</v>
      </c>
      <c r="B4" s="1">
        <v>0.99932086482855997</v>
      </c>
      <c r="C4" s="1">
        <v>0.94621922838392003</v>
      </c>
      <c r="D4" s="1">
        <v>0.85537327479476</v>
      </c>
      <c r="E4" s="1">
        <v>0.77444639560984996</v>
      </c>
      <c r="F4" s="1">
        <v>1.1005537673248</v>
      </c>
      <c r="G4" s="1">
        <v>1.0353316307656</v>
      </c>
      <c r="H4" s="1">
        <v>16.337306241573302</v>
      </c>
      <c r="I4" s="1">
        <v>17.487709734142701</v>
      </c>
      <c r="J4" s="1">
        <v>21.296613605472</v>
      </c>
      <c r="K4" s="1">
        <v>136.431924696594</v>
      </c>
      <c r="L4" s="1">
        <v>177.27966185760101</v>
      </c>
      <c r="M4" s="1">
        <v>153.16793743322799</v>
      </c>
    </row>
  </sheetData>
  <mergeCells count="4">
    <mergeCell ref="B1:D1"/>
    <mergeCell ref="E1:G1"/>
    <mergeCell ref="H1:J1"/>
    <mergeCell ref="K1:M1"/>
  </mergeCells>
  <phoneticPr fontId="2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91CE7-FBA3-4DDA-8CF7-AF3E553BC508}">
  <dimension ref="A1:M4"/>
  <sheetViews>
    <sheetView workbookViewId="0">
      <selection sqref="A1:M4"/>
    </sheetView>
  </sheetViews>
  <sheetFormatPr defaultRowHeight="14"/>
  <sheetData>
    <row r="1" spans="1:13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2</v>
      </c>
      <c r="I1" s="28"/>
      <c r="J1" s="28"/>
      <c r="K1" s="28" t="s">
        <v>3</v>
      </c>
      <c r="L1" s="28"/>
      <c r="M1" s="28"/>
    </row>
    <row r="2" spans="1:13">
      <c r="A2" s="8" t="s">
        <v>217</v>
      </c>
      <c r="B2" s="1">
        <v>0.99999926323524702</v>
      </c>
      <c r="C2" s="1">
        <v>0.85433611578820201</v>
      </c>
      <c r="D2" s="1">
        <v>0.95075144170302806</v>
      </c>
      <c r="E2" s="1">
        <v>18.295312852776799</v>
      </c>
      <c r="F2" s="1">
        <v>11.1174736891353</v>
      </c>
      <c r="G2" s="1">
        <v>18.982111425189299</v>
      </c>
      <c r="H2" s="1">
        <v>40.911860903343502</v>
      </c>
      <c r="I2" s="1">
        <v>52.530624391475797</v>
      </c>
      <c r="J2" s="1">
        <v>56.7161718169464</v>
      </c>
      <c r="K2" s="1">
        <v>193.81294503587301</v>
      </c>
      <c r="L2" s="1">
        <v>228.665387933256</v>
      </c>
      <c r="M2" s="1">
        <v>229.61237202828701</v>
      </c>
    </row>
    <row r="3" spans="1:13">
      <c r="A3" s="8" t="s">
        <v>87</v>
      </c>
      <c r="B3" s="1">
        <v>0.99997939384860202</v>
      </c>
      <c r="C3" s="1">
        <v>0.229285690658345</v>
      </c>
      <c r="D3" s="1">
        <v>0.72787959379348099</v>
      </c>
      <c r="E3" s="1">
        <v>1.53799281393038</v>
      </c>
      <c r="F3" s="1">
        <v>1.2652002923858201</v>
      </c>
      <c r="G3" s="1">
        <v>2.1218395108607599</v>
      </c>
      <c r="H3" s="1">
        <v>548.40396045003797</v>
      </c>
      <c r="I3" s="1">
        <v>658.66899526166605</v>
      </c>
      <c r="J3" s="1">
        <v>604.91714687543697</v>
      </c>
      <c r="K3" s="1">
        <v>893.29958738796904</v>
      </c>
      <c r="L3" s="1">
        <v>846.61481871218496</v>
      </c>
      <c r="M3" s="1">
        <v>902.22625199371396</v>
      </c>
    </row>
    <row r="4" spans="1:13">
      <c r="A4" s="8" t="s">
        <v>86</v>
      </c>
      <c r="B4" s="1">
        <v>0.999993246872247</v>
      </c>
      <c r="C4" s="1">
        <v>0.57248144928136502</v>
      </c>
      <c r="D4" s="1">
        <v>1.3189265876535701</v>
      </c>
      <c r="E4" s="1">
        <v>0.81823453885747299</v>
      </c>
      <c r="F4" s="1">
        <v>0.66967870969727294</v>
      </c>
      <c r="G4" s="1">
        <v>1.9427035679247899</v>
      </c>
      <c r="H4" s="1">
        <v>87.304753653819105</v>
      </c>
      <c r="I4" s="1">
        <v>120.78885061474899</v>
      </c>
      <c r="J4" s="1">
        <v>136.40428641511201</v>
      </c>
      <c r="K4" s="1">
        <v>657.30192121825598</v>
      </c>
      <c r="L4" s="1">
        <v>595.56163773535604</v>
      </c>
      <c r="M4" s="1">
        <v>619.06395421177797</v>
      </c>
    </row>
  </sheetData>
  <mergeCells count="4">
    <mergeCell ref="B1:D1"/>
    <mergeCell ref="E1:G1"/>
    <mergeCell ref="H1:J1"/>
    <mergeCell ref="K1:M1"/>
  </mergeCells>
  <phoneticPr fontId="2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81C73-956B-4031-A0D1-AFCEAF3CD363}">
  <dimension ref="A1:M4"/>
  <sheetViews>
    <sheetView workbookViewId="0">
      <selection sqref="A1:M4"/>
    </sheetView>
  </sheetViews>
  <sheetFormatPr defaultRowHeight="14"/>
  <sheetData>
    <row r="1" spans="1:13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10</v>
      </c>
      <c r="I1" s="28"/>
      <c r="J1" s="28"/>
      <c r="K1" s="28" t="s">
        <v>11</v>
      </c>
      <c r="L1" s="28"/>
      <c r="M1" s="28"/>
    </row>
    <row r="2" spans="1:13">
      <c r="A2" s="8" t="s">
        <v>88</v>
      </c>
      <c r="B2" s="1">
        <v>0.94539118144831702</v>
      </c>
      <c r="C2" s="1">
        <v>0.99999989812632295</v>
      </c>
      <c r="D2" s="1">
        <v>1.2998003390497099</v>
      </c>
      <c r="E2" s="1">
        <v>1.5991011580010399</v>
      </c>
      <c r="F2" s="1">
        <v>2.0765636856244698</v>
      </c>
      <c r="G2" s="1">
        <v>2.2952224756348798</v>
      </c>
      <c r="H2" s="1">
        <v>1.58725224210414</v>
      </c>
      <c r="I2" s="1">
        <v>1.64426446895176</v>
      </c>
      <c r="J2" s="1">
        <v>1.72393618736623</v>
      </c>
      <c r="K2" s="1">
        <v>5.22699367223231</v>
      </c>
      <c r="L2" s="1">
        <v>5.5379740643677797</v>
      </c>
      <c r="M2" s="1">
        <v>5.9510364365420099</v>
      </c>
    </row>
    <row r="3" spans="1:13">
      <c r="A3" s="8" t="s">
        <v>87</v>
      </c>
      <c r="B3" s="1">
        <v>0.73009081404739895</v>
      </c>
      <c r="C3" s="1">
        <v>1.0277716743452601</v>
      </c>
      <c r="D3" s="1">
        <v>0.99993886285235101</v>
      </c>
      <c r="E3" s="1">
        <v>1.3058457601650899</v>
      </c>
      <c r="F3" s="1">
        <v>1.7226462776190199</v>
      </c>
      <c r="G3" s="1">
        <v>1.60284825208592</v>
      </c>
      <c r="H3" s="1">
        <v>1.6636221549692101</v>
      </c>
      <c r="I3" s="1">
        <v>1.72349142427188</v>
      </c>
      <c r="J3" s="1">
        <v>1.7408568129091599</v>
      </c>
      <c r="K3" s="1">
        <v>5.2372300172042197</v>
      </c>
      <c r="L3" s="1">
        <v>6.0137065126062001</v>
      </c>
      <c r="M3" s="1">
        <v>5.4898604474799599</v>
      </c>
    </row>
    <row r="4" spans="1:13">
      <c r="A4" s="8" t="s">
        <v>218</v>
      </c>
      <c r="B4" s="1">
        <v>1.26792524330733</v>
      </c>
      <c r="C4" s="1">
        <v>0.85841687464701999</v>
      </c>
      <c r="D4" s="1">
        <v>0.99994017426977</v>
      </c>
      <c r="E4" s="1">
        <v>1.5830468864040801</v>
      </c>
      <c r="F4" s="1">
        <v>2.1388179258391</v>
      </c>
      <c r="G4" s="1">
        <v>2.0579266655845898</v>
      </c>
      <c r="H4" s="1">
        <v>1.0172914474244401</v>
      </c>
      <c r="I4" s="1">
        <v>1.15679793742294</v>
      </c>
      <c r="J4" s="1">
        <v>1.0824842409567299</v>
      </c>
      <c r="K4" s="1">
        <v>3.5854874789008302</v>
      </c>
      <c r="L4" s="1">
        <v>4.6163367867220098</v>
      </c>
      <c r="M4" s="1">
        <v>4.0907173944872603</v>
      </c>
    </row>
  </sheetData>
  <mergeCells count="4">
    <mergeCell ref="B1:D1"/>
    <mergeCell ref="E1:G1"/>
    <mergeCell ref="H1:J1"/>
    <mergeCell ref="K1:M1"/>
  </mergeCells>
  <phoneticPr fontId="2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D4DD1-CE4C-4CC3-A18D-3FC73B04B547}">
  <dimension ref="A1:D15"/>
  <sheetViews>
    <sheetView workbookViewId="0">
      <selection activeCell="D15" sqref="A1:D15"/>
    </sheetView>
  </sheetViews>
  <sheetFormatPr defaultRowHeight="14"/>
  <sheetData>
    <row r="1" spans="1:4">
      <c r="A1" s="36" t="s">
        <v>334</v>
      </c>
      <c r="B1" s="36"/>
      <c r="C1" s="36"/>
      <c r="D1" s="36"/>
    </row>
    <row r="2" spans="1:4">
      <c r="A2" s="3" t="s">
        <v>145</v>
      </c>
      <c r="B2" s="3" t="s">
        <v>294</v>
      </c>
      <c r="C2" s="3" t="s">
        <v>255</v>
      </c>
      <c r="D2" s="3" t="s">
        <v>256</v>
      </c>
    </row>
    <row r="3" spans="1:4">
      <c r="A3" s="1">
        <v>9.6391299999999998</v>
      </c>
      <c r="B3" s="1">
        <v>17.86027</v>
      </c>
      <c r="C3" s="1">
        <v>570.66840000000002</v>
      </c>
      <c r="D3" s="1">
        <v>924.28099999999995</v>
      </c>
    </row>
    <row r="4" spans="1:4">
      <c r="A4" s="1">
        <v>13.12834</v>
      </c>
      <c r="B4" s="1">
        <v>18.22672</v>
      </c>
      <c r="C4" s="1">
        <v>640.803</v>
      </c>
      <c r="D4" s="1">
        <v>1051.143</v>
      </c>
    </row>
    <row r="5" spans="1:4">
      <c r="A5" s="1">
        <v>14.498530000000001</v>
      </c>
      <c r="B5" s="1">
        <v>16.251100000000001</v>
      </c>
      <c r="C5" s="1">
        <v>650.2509</v>
      </c>
      <c r="D5" s="1">
        <v>1021.971</v>
      </c>
    </row>
    <row r="6" spans="1:4">
      <c r="A6" s="36" t="s">
        <v>335</v>
      </c>
      <c r="B6" s="36"/>
      <c r="C6" s="36"/>
      <c r="D6" s="36"/>
    </row>
    <row r="7" spans="1:4">
      <c r="A7" s="3" t="s">
        <v>145</v>
      </c>
      <c r="B7" s="3" t="s">
        <v>294</v>
      </c>
      <c r="C7" s="3" t="s">
        <v>340</v>
      </c>
      <c r="D7" s="3" t="s">
        <v>341</v>
      </c>
    </row>
    <row r="8" spans="1:4">
      <c r="A8" s="1">
        <v>11.788119999999999</v>
      </c>
      <c r="B8" s="1">
        <v>18.29036</v>
      </c>
      <c r="C8" s="1">
        <v>14.254479999999999</v>
      </c>
      <c r="D8" s="1">
        <v>478.60430000000002</v>
      </c>
    </row>
    <row r="9" spans="1:4">
      <c r="A9" s="1">
        <v>14.254484304932737</v>
      </c>
      <c r="B9" s="1">
        <v>13.693949999999999</v>
      </c>
      <c r="C9" s="1">
        <v>17.3935</v>
      </c>
      <c r="D9" s="1">
        <v>326.1379</v>
      </c>
    </row>
    <row r="10" spans="1:4">
      <c r="A10" s="1">
        <v>13.0213</v>
      </c>
      <c r="B10" s="1">
        <v>15.9361</v>
      </c>
      <c r="C10" s="1">
        <v>14.815020000000001</v>
      </c>
      <c r="D10" s="1">
        <v>430.34190000000001</v>
      </c>
    </row>
    <row r="11" spans="1:4">
      <c r="A11" s="36" t="s">
        <v>336</v>
      </c>
      <c r="B11" s="36"/>
      <c r="C11" s="36"/>
      <c r="D11" s="36"/>
    </row>
    <row r="12" spans="1:4">
      <c r="A12" s="3" t="s">
        <v>145</v>
      </c>
      <c r="B12" s="3" t="s">
        <v>294</v>
      </c>
      <c r="C12" s="3" t="s">
        <v>255</v>
      </c>
      <c r="D12" s="3" t="s">
        <v>256</v>
      </c>
    </row>
    <row r="13" spans="1:4">
      <c r="A13" s="1">
        <v>3.4921519999999999</v>
      </c>
      <c r="B13" s="1">
        <v>11.5639</v>
      </c>
      <c r="C13" s="1">
        <v>12.348649999999999</v>
      </c>
      <c r="D13" s="1">
        <v>66.384529999999998</v>
      </c>
    </row>
    <row r="14" spans="1:4">
      <c r="A14" s="1">
        <v>3.1558299999999999</v>
      </c>
      <c r="B14" s="1">
        <v>11.003360000000001</v>
      </c>
      <c r="C14" s="1">
        <v>11.339689999999999</v>
      </c>
      <c r="D14" s="1">
        <v>59.994390000000003</v>
      </c>
    </row>
    <row r="15" spans="1:4">
      <c r="A15" s="1">
        <v>2.9316140000000002</v>
      </c>
      <c r="B15" s="1">
        <v>13.413677130044844</v>
      </c>
      <c r="C15" s="1">
        <v>13.46973</v>
      </c>
      <c r="D15" s="1">
        <v>71.317260000000005</v>
      </c>
    </row>
  </sheetData>
  <mergeCells count="3">
    <mergeCell ref="A1:D1"/>
    <mergeCell ref="A6:D6"/>
    <mergeCell ref="A11:D11"/>
  </mergeCells>
  <phoneticPr fontId="2" type="noConversion"/>
  <conditionalFormatting sqref="A16:XFD1048576 E1:XFD15">
    <cfRule type="duplicateValues" dxfId="11" priority="2"/>
  </conditionalFormatting>
  <conditionalFormatting sqref="G13">
    <cfRule type="duplicateValues" dxfId="1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C9C03-183B-4F09-B5E7-9EBFB3FDDA88}">
  <dimension ref="A1:S24"/>
  <sheetViews>
    <sheetView workbookViewId="0">
      <selection activeCell="S29" sqref="A1:XFD1048576"/>
    </sheetView>
  </sheetViews>
  <sheetFormatPr defaultRowHeight="14"/>
  <cols>
    <col min="19" max="19" width="36.25" customWidth="1"/>
  </cols>
  <sheetData>
    <row r="1" spans="1:19">
      <c r="A1" s="30" t="s">
        <v>13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1" t="s">
        <v>350</v>
      </c>
    </row>
    <row r="2" spans="1:19">
      <c r="A2" s="28" t="s">
        <v>0</v>
      </c>
      <c r="B2" s="28"/>
      <c r="C2" s="28"/>
      <c r="D2" s="28" t="s">
        <v>1</v>
      </c>
      <c r="E2" s="28"/>
      <c r="F2" s="28"/>
      <c r="G2" s="28" t="s">
        <v>56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57</v>
      </c>
      <c r="Q2" s="28"/>
      <c r="R2" s="28"/>
      <c r="S2" s="31"/>
    </row>
    <row r="3" spans="1:19">
      <c r="A3" s="1">
        <v>1.2087621127187</v>
      </c>
      <c r="B3" s="1">
        <v>0.99997048964349999</v>
      </c>
      <c r="C3" s="1">
        <v>0.20493483616399999</v>
      </c>
      <c r="D3" s="1">
        <v>2.4656124069382002</v>
      </c>
      <c r="E3" s="1">
        <v>1.5764292464748</v>
      </c>
      <c r="F3" s="1">
        <v>1.772459421055</v>
      </c>
      <c r="G3" s="1">
        <v>1.859272895081</v>
      </c>
      <c r="H3" s="1">
        <v>1.2111287743112</v>
      </c>
      <c r="I3" s="1"/>
      <c r="J3" s="1">
        <v>26.008630638907199</v>
      </c>
      <c r="K3" s="1">
        <v>21.525545626767599</v>
      </c>
      <c r="L3" s="1">
        <v>16.849244559180001</v>
      </c>
      <c r="M3" s="1">
        <v>174.41853696854</v>
      </c>
      <c r="N3" s="1">
        <v>224.521726369558</v>
      </c>
      <c r="O3" s="1">
        <v>255.60826518571599</v>
      </c>
      <c r="P3" s="1">
        <v>17.2124025807307</v>
      </c>
      <c r="Q3" s="1">
        <v>7.6377453348425002</v>
      </c>
      <c r="R3" s="1">
        <v>16.720759277276901</v>
      </c>
      <c r="S3" s="31"/>
    </row>
    <row r="4" spans="1:19">
      <c r="S4" s="31"/>
    </row>
    <row r="5" spans="1:19">
      <c r="A5" s="30" t="s">
        <v>9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1"/>
    </row>
    <row r="6" spans="1:19">
      <c r="A6" s="28" t="s">
        <v>0</v>
      </c>
      <c r="B6" s="28"/>
      <c r="C6" s="28"/>
      <c r="D6" s="28" t="s">
        <v>1</v>
      </c>
      <c r="E6" s="28"/>
      <c r="F6" s="28"/>
      <c r="G6" s="28" t="s">
        <v>56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57</v>
      </c>
      <c r="Q6" s="28"/>
      <c r="R6" s="28"/>
      <c r="S6" s="31"/>
    </row>
    <row r="7" spans="1:19">
      <c r="A7" s="1">
        <v>1.01465600028555</v>
      </c>
      <c r="B7" s="1">
        <v>0.72861493362840002</v>
      </c>
      <c r="C7" s="1">
        <v>0.99942264279919002</v>
      </c>
      <c r="D7" s="1">
        <v>2.1254199068631001</v>
      </c>
      <c r="E7" s="1">
        <v>2.1285820579289698</v>
      </c>
      <c r="F7" s="1">
        <v>2.3948965788759198</v>
      </c>
      <c r="G7" s="1">
        <v>0.57496575755177004</v>
      </c>
      <c r="H7" s="1">
        <v>0.50596992654984996</v>
      </c>
      <c r="I7" s="1">
        <v>0.51108211877955001</v>
      </c>
      <c r="J7" s="1">
        <v>567.15061200615696</v>
      </c>
      <c r="K7" s="1">
        <v>694.64794693677004</v>
      </c>
      <c r="L7" s="1">
        <v>493.17002055667302</v>
      </c>
      <c r="M7" s="1">
        <v>3830.9401125589702</v>
      </c>
      <c r="N7" s="1">
        <v>2118.09683650937</v>
      </c>
      <c r="O7" s="1">
        <v>2350.7529595930901</v>
      </c>
      <c r="P7" s="1">
        <v>646.47762104653395</v>
      </c>
      <c r="Q7" s="1">
        <v>576.88596293009402</v>
      </c>
      <c r="R7" s="1">
        <v>580.03411682565104</v>
      </c>
      <c r="S7" s="31"/>
    </row>
    <row r="8" spans="1:19">
      <c r="S8" s="31"/>
    </row>
    <row r="9" spans="1:19">
      <c r="A9" s="30" t="s">
        <v>8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1"/>
    </row>
    <row r="10" spans="1:19">
      <c r="A10" s="28" t="s">
        <v>0</v>
      </c>
      <c r="B10" s="28"/>
      <c r="C10" s="28"/>
      <c r="D10" s="28" t="s">
        <v>1</v>
      </c>
      <c r="E10" s="28"/>
      <c r="F10" s="28"/>
      <c r="G10" s="28" t="s">
        <v>56</v>
      </c>
      <c r="H10" s="28"/>
      <c r="I10" s="28"/>
      <c r="J10" s="28" t="s">
        <v>2</v>
      </c>
      <c r="K10" s="28"/>
      <c r="L10" s="28"/>
      <c r="M10" s="28" t="s">
        <v>3</v>
      </c>
      <c r="N10" s="28"/>
      <c r="O10" s="28"/>
      <c r="P10" s="28" t="s">
        <v>57</v>
      </c>
      <c r="Q10" s="28"/>
      <c r="R10" s="28"/>
      <c r="S10" s="31"/>
    </row>
    <row r="11" spans="1:19">
      <c r="A11" s="1">
        <v>1.48324142515599</v>
      </c>
      <c r="B11" s="1">
        <v>0.73900256902356998</v>
      </c>
      <c r="C11" s="1">
        <v>0.99994527400773003</v>
      </c>
      <c r="D11" s="1">
        <v>0.90107032863161995</v>
      </c>
      <c r="E11" s="1">
        <v>1.0492531833641801</v>
      </c>
      <c r="F11" s="1">
        <v>0.89370925736004003</v>
      </c>
      <c r="G11" s="1">
        <v>0.43822251011084001</v>
      </c>
      <c r="H11" s="1">
        <v>0.43035584270576999</v>
      </c>
      <c r="I11" s="1">
        <v>0.39621423448849002</v>
      </c>
      <c r="J11" s="1">
        <v>718.61293421836206</v>
      </c>
      <c r="K11" s="1">
        <v>727.05639925385299</v>
      </c>
      <c r="L11" s="1">
        <v>721.00154328362203</v>
      </c>
      <c r="M11" s="1">
        <v>4279.63405057607</v>
      </c>
      <c r="N11" s="1">
        <v>2507.12936821328</v>
      </c>
      <c r="O11" s="1">
        <v>3313.4856553968102</v>
      </c>
      <c r="P11" s="1">
        <v>687.003914238363</v>
      </c>
      <c r="Q11" s="1">
        <v>731.03420389676603</v>
      </c>
      <c r="R11" s="1">
        <v>685.03171834087402</v>
      </c>
      <c r="S11" s="31"/>
    </row>
    <row r="14" spans="1:19">
      <c r="A14" s="30" t="s">
        <v>13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1" t="s">
        <v>351</v>
      </c>
    </row>
    <row r="15" spans="1:19">
      <c r="A15" s="28" t="s">
        <v>0</v>
      </c>
      <c r="B15" s="28"/>
      <c r="C15" s="28"/>
      <c r="D15" s="28" t="s">
        <v>1</v>
      </c>
      <c r="E15" s="28"/>
      <c r="F15" s="28"/>
      <c r="G15" s="28" t="s">
        <v>56</v>
      </c>
      <c r="H15" s="28"/>
      <c r="I15" s="28"/>
      <c r="J15" s="28" t="s">
        <v>2</v>
      </c>
      <c r="K15" s="28"/>
      <c r="L15" s="28"/>
      <c r="M15" s="28" t="s">
        <v>3</v>
      </c>
      <c r="N15" s="28"/>
      <c r="O15" s="28"/>
      <c r="P15" s="28" t="s">
        <v>57</v>
      </c>
      <c r="Q15" s="28"/>
      <c r="R15" s="28"/>
      <c r="S15" s="31"/>
    </row>
    <row r="16" spans="1:19">
      <c r="A16" s="1">
        <v>0.999998435724063</v>
      </c>
      <c r="B16" s="1"/>
      <c r="C16" s="1"/>
      <c r="D16" s="1">
        <v>0.94216874727293098</v>
      </c>
      <c r="E16" s="1">
        <v>2.2741165569855299</v>
      </c>
      <c r="F16" s="1">
        <v>1.43088272639542</v>
      </c>
      <c r="G16" s="1">
        <v>1.81628086413566</v>
      </c>
      <c r="H16" s="1">
        <v>0.99486417689293105</v>
      </c>
      <c r="I16" s="1">
        <v>1.0716820961154501</v>
      </c>
      <c r="J16" s="1">
        <v>22.5656166728626</v>
      </c>
      <c r="K16" s="1">
        <v>17.642804779433</v>
      </c>
      <c r="L16" s="1">
        <v>15.0369900840752</v>
      </c>
      <c r="M16" s="1">
        <v>156.567137431997</v>
      </c>
      <c r="N16" s="1">
        <v>133.80182688002401</v>
      </c>
      <c r="O16" s="1">
        <v>159.95183719937799</v>
      </c>
      <c r="P16" s="1">
        <v>148.332798021749</v>
      </c>
      <c r="Q16" s="1">
        <v>181.69099244936001</v>
      </c>
      <c r="R16" s="1">
        <v>134.15848112180299</v>
      </c>
      <c r="S16" s="31"/>
    </row>
    <row r="17" spans="1:19">
      <c r="S17" s="31"/>
    </row>
    <row r="18" spans="1:19">
      <c r="A18" s="30" t="s">
        <v>9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1"/>
    </row>
    <row r="19" spans="1:19">
      <c r="A19" s="28" t="s">
        <v>0</v>
      </c>
      <c r="B19" s="28"/>
      <c r="C19" s="28"/>
      <c r="D19" s="28" t="s">
        <v>1</v>
      </c>
      <c r="E19" s="28"/>
      <c r="F19" s="28"/>
      <c r="G19" s="28" t="s">
        <v>56</v>
      </c>
      <c r="H19" s="28"/>
      <c r="I19" s="28"/>
      <c r="J19" s="28" t="s">
        <v>2</v>
      </c>
      <c r="K19" s="28"/>
      <c r="L19" s="28"/>
      <c r="M19" s="28" t="s">
        <v>3</v>
      </c>
      <c r="N19" s="28"/>
      <c r="O19" s="28"/>
      <c r="P19" s="28" t="s">
        <v>57</v>
      </c>
      <c r="Q19" s="28"/>
      <c r="R19" s="28"/>
      <c r="S19" s="31"/>
    </row>
    <row r="20" spans="1:19">
      <c r="A20" s="1">
        <v>0.983949604660594</v>
      </c>
      <c r="B20" s="1">
        <v>1.2819565017421199</v>
      </c>
      <c r="C20" s="1">
        <v>0.99999893536135798</v>
      </c>
      <c r="D20" s="1">
        <v>4.1085109110002698</v>
      </c>
      <c r="E20" s="1">
        <v>3.6674012965674598</v>
      </c>
      <c r="F20" s="1">
        <v>4.0359021227155703</v>
      </c>
      <c r="G20" s="1">
        <v>3.61505747077846</v>
      </c>
      <c r="H20" s="1">
        <v>4.5343693100123001</v>
      </c>
      <c r="I20" s="1">
        <v>4.2318618284672498</v>
      </c>
      <c r="J20" s="1">
        <v>1064.19804771489</v>
      </c>
      <c r="K20" s="1">
        <v>825.40237027603803</v>
      </c>
      <c r="L20" s="1">
        <v>958.70799433606896</v>
      </c>
      <c r="M20" s="1">
        <v>3509.6870602897302</v>
      </c>
      <c r="N20" s="1">
        <v>3469.8318912294699</v>
      </c>
      <c r="O20" s="1">
        <v>2802.8745319454601</v>
      </c>
      <c r="P20" s="1">
        <v>3626.8213436401502</v>
      </c>
      <c r="Q20" s="1">
        <v>3998.3111894390699</v>
      </c>
      <c r="R20" s="1">
        <v>3308.3602517201598</v>
      </c>
      <c r="S20" s="31"/>
    </row>
    <row r="21" spans="1:19">
      <c r="S21" s="31"/>
    </row>
    <row r="22" spans="1:19">
      <c r="A22" s="30" t="s">
        <v>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1"/>
    </row>
    <row r="23" spans="1:19">
      <c r="A23" s="28" t="s">
        <v>0</v>
      </c>
      <c r="B23" s="28"/>
      <c r="C23" s="28"/>
      <c r="D23" s="28" t="s">
        <v>1</v>
      </c>
      <c r="E23" s="28"/>
      <c r="F23" s="28"/>
      <c r="G23" s="28" t="s">
        <v>56</v>
      </c>
      <c r="H23" s="28"/>
      <c r="I23" s="28"/>
      <c r="J23" s="28" t="s">
        <v>2</v>
      </c>
      <c r="K23" s="28"/>
      <c r="L23" s="28"/>
      <c r="M23" s="28" t="s">
        <v>3</v>
      </c>
      <c r="N23" s="28"/>
      <c r="O23" s="28"/>
      <c r="P23" s="28" t="s">
        <v>57</v>
      </c>
      <c r="Q23" s="28"/>
      <c r="R23" s="28"/>
      <c r="S23" s="31"/>
    </row>
    <row r="24" spans="1:19">
      <c r="A24" s="1">
        <v>0.76911069725811998</v>
      </c>
      <c r="B24" s="1">
        <v>0.99998389939180998</v>
      </c>
      <c r="C24" s="1">
        <v>0.53978617836979004</v>
      </c>
      <c r="D24" s="1">
        <v>1.1108289926052799</v>
      </c>
      <c r="E24" s="1">
        <v>1.99776647245193</v>
      </c>
      <c r="F24" s="1">
        <v>1.47796355059602</v>
      </c>
      <c r="G24" s="1">
        <v>1.1267187082525001</v>
      </c>
      <c r="H24" s="1">
        <v>2.6115519129989901</v>
      </c>
      <c r="I24" s="1">
        <v>1.9308225065497699</v>
      </c>
      <c r="J24" s="1">
        <v>811.78605804019298</v>
      </c>
      <c r="K24" s="1">
        <v>1021.13236494433</v>
      </c>
      <c r="L24" s="1">
        <v>915.87327070226297</v>
      </c>
      <c r="M24" s="1">
        <v>3145.0922253426902</v>
      </c>
      <c r="N24" s="1">
        <v>3332.6018360868202</v>
      </c>
      <c r="O24" s="1">
        <v>3084.4265872922201</v>
      </c>
      <c r="P24" s="1">
        <v>3466.7694608773199</v>
      </c>
      <c r="Q24" s="1">
        <v>3366.7142269924002</v>
      </c>
      <c r="R24" s="1">
        <v>3970.6036314722901</v>
      </c>
      <c r="S24" s="31"/>
    </row>
  </sheetData>
  <mergeCells count="44">
    <mergeCell ref="A14:R14"/>
    <mergeCell ref="A18:R18"/>
    <mergeCell ref="A22:R22"/>
    <mergeCell ref="S14:S24"/>
    <mergeCell ref="A23:C23"/>
    <mergeCell ref="D23:F23"/>
    <mergeCell ref="G23:I23"/>
    <mergeCell ref="J23:L23"/>
    <mergeCell ref="M23:O23"/>
    <mergeCell ref="P23:R23"/>
    <mergeCell ref="A19:C19"/>
    <mergeCell ref="D19:F19"/>
    <mergeCell ref="G19:I19"/>
    <mergeCell ref="J19:L19"/>
    <mergeCell ref="M19:O19"/>
    <mergeCell ref="P19:R19"/>
    <mergeCell ref="A1:R1"/>
    <mergeCell ref="A5:R5"/>
    <mergeCell ref="A9:R9"/>
    <mergeCell ref="S1:S11"/>
    <mergeCell ref="A15:C15"/>
    <mergeCell ref="D15:F15"/>
    <mergeCell ref="G15:I15"/>
    <mergeCell ref="J15:L15"/>
    <mergeCell ref="M15:O15"/>
    <mergeCell ref="P15:R15"/>
    <mergeCell ref="A10:C10"/>
    <mergeCell ref="D10:F10"/>
    <mergeCell ref="G10:I10"/>
    <mergeCell ref="J10:L10"/>
    <mergeCell ref="M10:O10"/>
    <mergeCell ref="P10:R10"/>
    <mergeCell ref="P6:R6"/>
    <mergeCell ref="A2:C2"/>
    <mergeCell ref="D2:F2"/>
    <mergeCell ref="G2:I2"/>
    <mergeCell ref="J2:L2"/>
    <mergeCell ref="M2:O2"/>
    <mergeCell ref="P2:R2"/>
    <mergeCell ref="A6:C6"/>
    <mergeCell ref="D6:F6"/>
    <mergeCell ref="G6:I6"/>
    <mergeCell ref="J6:L6"/>
    <mergeCell ref="M6:O6"/>
  </mergeCells>
  <phoneticPr fontId="2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06842-D0FE-412A-A79C-2E9D4E577594}">
  <dimension ref="A1:M13"/>
  <sheetViews>
    <sheetView workbookViewId="0">
      <selection activeCell="N34" sqref="A1:XFD1048576"/>
    </sheetView>
  </sheetViews>
  <sheetFormatPr defaultRowHeight="14"/>
  <sheetData>
    <row r="1" spans="1:13">
      <c r="A1" s="35" t="s">
        <v>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>
      <c r="A2" s="2"/>
      <c r="B2" s="28" t="s">
        <v>0</v>
      </c>
      <c r="C2" s="28"/>
      <c r="D2" s="28"/>
      <c r="E2" s="28" t="s">
        <v>1</v>
      </c>
      <c r="F2" s="28"/>
      <c r="G2" s="28"/>
      <c r="H2" s="28" t="s">
        <v>2</v>
      </c>
      <c r="I2" s="28"/>
      <c r="J2" s="28"/>
      <c r="K2" s="28" t="s">
        <v>3</v>
      </c>
      <c r="L2" s="28"/>
      <c r="M2" s="28"/>
    </row>
    <row r="3" spans="1:13">
      <c r="A3" s="4" t="s">
        <v>219</v>
      </c>
      <c r="B3" s="1">
        <v>0.96374580928323395</v>
      </c>
      <c r="C3" s="1">
        <v>1.3011094410637301</v>
      </c>
      <c r="D3" s="1">
        <v>0.99999516143486</v>
      </c>
      <c r="E3" s="1">
        <v>4.4676613843392099</v>
      </c>
      <c r="F3" s="1">
        <v>3.60104836752387</v>
      </c>
      <c r="G3" s="1">
        <v>3.7931859853633898</v>
      </c>
      <c r="H3" s="1">
        <v>118.450648004477</v>
      </c>
      <c r="I3" s="1">
        <v>135.730317022203</v>
      </c>
      <c r="J3" s="1">
        <v>146.41415711304001</v>
      </c>
      <c r="K3" s="1">
        <v>1347.1897421226899</v>
      </c>
      <c r="L3" s="1">
        <v>1268.0014864990201</v>
      </c>
      <c r="M3" s="1">
        <v>1466.26069011147</v>
      </c>
    </row>
    <row r="4" spans="1:13">
      <c r="A4" s="4" t="s">
        <v>220</v>
      </c>
      <c r="B4" s="1">
        <v>0.99999994530635605</v>
      </c>
      <c r="C4" s="1">
        <v>0.76929998854091897</v>
      </c>
      <c r="D4" s="1">
        <v>1.15731300899039</v>
      </c>
      <c r="E4" s="1">
        <v>0.59703204635361995</v>
      </c>
      <c r="F4" s="1">
        <v>1.0813102282125899</v>
      </c>
      <c r="G4" s="1">
        <v>1.4093643527383699</v>
      </c>
      <c r="H4" s="1">
        <v>1.39218608801953</v>
      </c>
      <c r="I4" s="1">
        <v>1.0653430393693699</v>
      </c>
      <c r="J4" s="1">
        <v>1.8440761750185199</v>
      </c>
      <c r="K4" s="1">
        <v>2.2176600613277002</v>
      </c>
      <c r="L4" s="1">
        <v>1.5876101454227001</v>
      </c>
      <c r="M4" s="1">
        <v>1.1611951289956499</v>
      </c>
    </row>
    <row r="5" spans="1:13">
      <c r="A5" s="4" t="s">
        <v>221</v>
      </c>
      <c r="B5" s="1">
        <v>0.89788610254978996</v>
      </c>
      <c r="C5" s="1">
        <v>0.99937211718127805</v>
      </c>
      <c r="D5" s="1">
        <v>0.78853330242967101</v>
      </c>
      <c r="E5" s="1">
        <v>1.18497271157356</v>
      </c>
      <c r="F5" s="1">
        <v>0.80173852482806796</v>
      </c>
      <c r="G5" s="1">
        <v>1.34635235685226</v>
      </c>
      <c r="H5" s="1">
        <v>1.1935763441482401</v>
      </c>
      <c r="I5" s="1">
        <v>1.1315869548319299</v>
      </c>
      <c r="J5" s="1">
        <v>1.5160905943441001</v>
      </c>
      <c r="K5" s="1">
        <v>1.2055905113868901</v>
      </c>
      <c r="L5" s="1">
        <v>1.1056409983414199</v>
      </c>
      <c r="M5" s="1">
        <v>1.1499471134235499</v>
      </c>
    </row>
    <row r="6" spans="1:13">
      <c r="A6" s="4" t="s">
        <v>222</v>
      </c>
      <c r="B6" s="1">
        <v>0.99997370695133703</v>
      </c>
      <c r="C6" s="1">
        <v>0.62511905990023298</v>
      </c>
      <c r="D6" s="1">
        <v>1.2026242661191799</v>
      </c>
      <c r="E6" s="1">
        <v>1.7480359409141499</v>
      </c>
      <c r="F6" s="1">
        <v>1.9753774648929501</v>
      </c>
      <c r="G6" s="1">
        <v>2.2142445377565401</v>
      </c>
      <c r="H6" s="1">
        <v>1.3561746512762001</v>
      </c>
      <c r="I6" s="1">
        <v>0.79630585019174704</v>
      </c>
      <c r="J6" s="1">
        <v>1.0129376434280799</v>
      </c>
      <c r="K6" s="1">
        <v>2.3467675645183999</v>
      </c>
      <c r="L6" s="1">
        <v>1.5633699969242201</v>
      </c>
      <c r="M6" s="1">
        <v>2.5727206492042001</v>
      </c>
    </row>
    <row r="8" spans="1:13">
      <c r="A8" s="35" t="s">
        <v>8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>
      <c r="A9" s="2"/>
      <c r="B9" s="28" t="s">
        <v>0</v>
      </c>
      <c r="C9" s="28"/>
      <c r="D9" s="28"/>
      <c r="E9" s="28" t="s">
        <v>1</v>
      </c>
      <c r="F9" s="28"/>
      <c r="G9" s="28"/>
      <c r="H9" s="28" t="s">
        <v>2</v>
      </c>
      <c r="I9" s="28"/>
      <c r="J9" s="28"/>
      <c r="K9" s="28" t="s">
        <v>3</v>
      </c>
      <c r="L9" s="28"/>
      <c r="M9" s="28"/>
    </row>
    <row r="10" spans="1:13">
      <c r="A10" s="4" t="s">
        <v>219</v>
      </c>
      <c r="B10" s="1">
        <v>0.999997338088223</v>
      </c>
      <c r="C10" s="1">
        <v>0.257826026020399</v>
      </c>
      <c r="D10" s="1">
        <v>0.32992442526873</v>
      </c>
      <c r="E10" s="1">
        <v>2.41770100476062</v>
      </c>
      <c r="F10" s="1">
        <v>2.3582016446263001</v>
      </c>
      <c r="G10" s="1">
        <v>1.6232314537060699</v>
      </c>
      <c r="H10" s="1">
        <v>1160.7713676624001</v>
      </c>
      <c r="I10" s="1">
        <v>982.24524827170706</v>
      </c>
      <c r="J10" s="1">
        <v>1268.61292379363</v>
      </c>
      <c r="K10" s="1">
        <v>5651.3441458816096</v>
      </c>
      <c r="L10" s="1">
        <v>7349.5636914869801</v>
      </c>
      <c r="M10" s="1">
        <v>4437.85939531444</v>
      </c>
    </row>
    <row r="11" spans="1:13">
      <c r="A11" s="4" t="s">
        <v>220</v>
      </c>
      <c r="B11" s="1">
        <v>0.99991013478163304</v>
      </c>
      <c r="C11" s="1">
        <v>0.39142730391893099</v>
      </c>
      <c r="D11" s="1">
        <v>0.79464726150765597</v>
      </c>
      <c r="E11" s="1">
        <v>0.41034861727716199</v>
      </c>
      <c r="F11" s="1">
        <v>0.79560965158276198</v>
      </c>
      <c r="G11" s="1">
        <v>0.34117134619922401</v>
      </c>
      <c r="H11" s="1">
        <v>1.0985242800730699</v>
      </c>
      <c r="I11" s="1">
        <v>2.0502326492037302</v>
      </c>
      <c r="J11" s="1">
        <v>0.80787049024054902</v>
      </c>
      <c r="K11" s="1">
        <v>1.9507635143830999</v>
      </c>
      <c r="L11" s="1">
        <v>3.1074286212620499</v>
      </c>
      <c r="M11" s="1">
        <v>3.7423389882443101</v>
      </c>
    </row>
    <row r="12" spans="1:13">
      <c r="A12" s="4" t="s">
        <v>221</v>
      </c>
      <c r="B12" s="1">
        <v>0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0.99996786250032499</v>
      </c>
      <c r="I12" s="1">
        <v>1.4798314994714199</v>
      </c>
      <c r="J12" s="1">
        <v>1.2288503944651801</v>
      </c>
      <c r="K12" s="1">
        <v>2.3503742474227201</v>
      </c>
      <c r="L12" s="1">
        <v>0.93399625400896502</v>
      </c>
      <c r="M12" s="1">
        <v>1.83408977905134</v>
      </c>
    </row>
    <row r="13" spans="1:13">
      <c r="A13" s="4" t="s">
        <v>222</v>
      </c>
      <c r="B13" s="1">
        <v>0.99996724484770805</v>
      </c>
      <c r="C13" s="1">
        <v>0.78923030810852102</v>
      </c>
      <c r="D13" s="1">
        <v>1.44952105956649</v>
      </c>
      <c r="E13" s="1">
        <v>0.42669719466608902</v>
      </c>
      <c r="F13" s="1">
        <v>0.57592362204952996</v>
      </c>
      <c r="G13" s="1">
        <v>0.23122382335210501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</row>
  </sheetData>
  <mergeCells count="10">
    <mergeCell ref="B9:D9"/>
    <mergeCell ref="E9:G9"/>
    <mergeCell ref="H9:J9"/>
    <mergeCell ref="K9:M9"/>
    <mergeCell ref="A8:M8"/>
    <mergeCell ref="B2:D2"/>
    <mergeCell ref="E2:G2"/>
    <mergeCell ref="H2:J2"/>
    <mergeCell ref="K2:M2"/>
    <mergeCell ref="A1:M1"/>
  </mergeCells>
  <phoneticPr fontId="2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4F5E3-847C-40D0-BBD5-C6564818044A}">
  <dimension ref="B1:E5"/>
  <sheetViews>
    <sheetView workbookViewId="0">
      <selection activeCell="L31" sqref="A1:XFD1048576"/>
    </sheetView>
  </sheetViews>
  <sheetFormatPr defaultColWidth="8.9140625" defaultRowHeight="12.5"/>
  <cols>
    <col min="1" max="1" width="12.25" style="7" customWidth="1"/>
    <col min="2" max="16384" width="8.9140625" style="7"/>
  </cols>
  <sheetData>
    <row r="1" spans="2:5" ht="13">
      <c r="B1" s="35" t="s">
        <v>305</v>
      </c>
      <c r="C1" s="35"/>
      <c r="D1" s="35"/>
      <c r="E1" s="35"/>
    </row>
    <row r="2" spans="2:5">
      <c r="B2" s="2" t="s">
        <v>219</v>
      </c>
      <c r="C2" s="1">
        <v>1.0161750000000001</v>
      </c>
      <c r="D2" s="1">
        <v>0.89102800000000004</v>
      </c>
      <c r="E2" s="1">
        <v>1.1044350000000001</v>
      </c>
    </row>
    <row r="3" spans="2:5">
      <c r="B3" s="2" t="s">
        <v>303</v>
      </c>
      <c r="C3" s="1">
        <v>0.13558300000000001</v>
      </c>
      <c r="D3" s="1">
        <v>0.124539</v>
      </c>
      <c r="E3" s="1">
        <v>0.114338</v>
      </c>
    </row>
    <row r="4" spans="2:5">
      <c r="B4" s="2" t="s">
        <v>304</v>
      </c>
      <c r="C4" s="1">
        <v>5.2204E-2</v>
      </c>
      <c r="D4" s="1">
        <v>4.7840000000000001E-2</v>
      </c>
      <c r="E4" s="1">
        <v>4.9396000000000002E-2</v>
      </c>
    </row>
    <row r="5" spans="2:5">
      <c r="B5" s="1"/>
      <c r="C5" s="1"/>
      <c r="D5" s="1"/>
    </row>
  </sheetData>
  <mergeCells count="1">
    <mergeCell ref="B1:E1"/>
  </mergeCells>
  <phoneticPr fontId="2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04D42-AB4D-4802-9100-5A10E7A97F60}">
  <dimension ref="A1:E5"/>
  <sheetViews>
    <sheetView workbookViewId="0">
      <selection activeCell="G9" sqref="A1:XFD1048576"/>
    </sheetView>
  </sheetViews>
  <sheetFormatPr defaultColWidth="8.9140625" defaultRowHeight="12.5"/>
  <cols>
    <col min="1" max="16384" width="8.9140625" style="7"/>
  </cols>
  <sheetData>
    <row r="1" spans="1:5" ht="13">
      <c r="B1" s="35" t="s">
        <v>308</v>
      </c>
      <c r="C1" s="35"/>
      <c r="D1" s="35"/>
      <c r="E1" s="35"/>
    </row>
    <row r="2" spans="1:5">
      <c r="B2" s="2" t="s">
        <v>219</v>
      </c>
      <c r="C2" s="1">
        <v>1.0550740000000001</v>
      </c>
      <c r="D2" s="1">
        <v>1.014303</v>
      </c>
      <c r="E2" s="1">
        <v>0.93443600000000004</v>
      </c>
    </row>
    <row r="3" spans="1:5">
      <c r="B3" s="2" t="s">
        <v>306</v>
      </c>
      <c r="C3" s="1">
        <v>3.6332999999999997E-2</v>
      </c>
      <c r="D3" s="1">
        <v>6.8745000000000001E-2</v>
      </c>
      <c r="E3" s="1">
        <v>6.7183999999999994E-2</v>
      </c>
    </row>
    <row r="4" spans="1:5">
      <c r="B4" s="2" t="s">
        <v>307</v>
      </c>
      <c r="C4" s="1">
        <v>0.16383700000000001</v>
      </c>
      <c r="D4" s="1">
        <v>9.2985999999999999E-2</v>
      </c>
      <c r="E4" s="1">
        <v>0.18734999999999999</v>
      </c>
    </row>
    <row r="5" spans="1:5">
      <c r="A5" s="1"/>
      <c r="B5" s="1"/>
      <c r="C5" s="1"/>
    </row>
  </sheetData>
  <mergeCells count="1">
    <mergeCell ref="B1:E1"/>
  </mergeCells>
  <phoneticPr fontId="2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34BC6-5B8E-4E82-B4F6-C09717ED0A86}">
  <dimension ref="A1:P14"/>
  <sheetViews>
    <sheetView workbookViewId="0">
      <selection activeCell="J21" sqref="A1:XFD1048576"/>
    </sheetView>
  </sheetViews>
  <sheetFormatPr defaultColWidth="8.9140625" defaultRowHeight="12.5"/>
  <cols>
    <col min="1" max="1" width="12.25" style="7" customWidth="1"/>
    <col min="2" max="16384" width="8.9140625" style="7"/>
  </cols>
  <sheetData>
    <row r="1" spans="1:16" ht="14" customHeight="1">
      <c r="A1" s="35" t="s">
        <v>311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B2" s="28" t="s">
        <v>219</v>
      </c>
      <c r="C2" s="28"/>
      <c r="D2" s="28"/>
      <c r="E2" s="28" t="s">
        <v>309</v>
      </c>
      <c r="F2" s="28"/>
      <c r="G2" s="28"/>
      <c r="H2" s="28" t="s">
        <v>310</v>
      </c>
      <c r="I2" s="28"/>
      <c r="J2" s="28"/>
      <c r="K2" s="28" t="s">
        <v>306</v>
      </c>
      <c r="L2" s="28"/>
      <c r="M2" s="28"/>
      <c r="N2" s="28" t="s">
        <v>307</v>
      </c>
      <c r="O2" s="28"/>
      <c r="P2" s="28"/>
    </row>
    <row r="3" spans="1:16">
      <c r="A3" s="7" t="s">
        <v>145</v>
      </c>
      <c r="B3" s="1">
        <v>1.1451119999999999</v>
      </c>
      <c r="C3" s="1">
        <v>0.87035700000000005</v>
      </c>
      <c r="D3" s="1">
        <v>1.003355</v>
      </c>
      <c r="E3" s="1">
        <v>1.02965</v>
      </c>
      <c r="F3" s="1">
        <v>1.2217180000000001</v>
      </c>
      <c r="G3" s="1">
        <v>0.79494900000000002</v>
      </c>
      <c r="H3" s="1">
        <v>1.0575760000000001</v>
      </c>
      <c r="I3" s="1">
        <v>1.0722069999999999</v>
      </c>
      <c r="J3" s="1">
        <v>0.88188</v>
      </c>
      <c r="K3" s="1">
        <v>0.96144799999999997</v>
      </c>
      <c r="L3" s="1">
        <v>1.16412</v>
      </c>
      <c r="M3" s="1">
        <v>0.89346300000000001</v>
      </c>
      <c r="N3" s="1">
        <v>1.1309149999999999</v>
      </c>
      <c r="O3" s="1">
        <v>1.129065</v>
      </c>
      <c r="P3" s="1">
        <v>0.783161</v>
      </c>
    </row>
    <row r="4" spans="1:16">
      <c r="A4" s="7" t="s">
        <v>294</v>
      </c>
      <c r="B4" s="1">
        <v>7.2825660000000001</v>
      </c>
      <c r="C4" s="1">
        <v>7.1358449999999998</v>
      </c>
      <c r="D4" s="1">
        <v>8.1671309999999995</v>
      </c>
      <c r="E4" s="1">
        <v>6.6097859999999997</v>
      </c>
      <c r="F4" s="1">
        <v>7.6744909999999997</v>
      </c>
      <c r="G4" s="1">
        <v>9.3389410000000002</v>
      </c>
      <c r="H4" s="1">
        <v>7.9775559999999999</v>
      </c>
      <c r="I4" s="1">
        <v>7.5831150000000003</v>
      </c>
      <c r="J4" s="1">
        <v>9.4947520000000001</v>
      </c>
      <c r="K4" s="1">
        <v>13.641120000000001</v>
      </c>
      <c r="L4" s="1">
        <v>13.7094</v>
      </c>
      <c r="M4" s="1">
        <v>14.37832</v>
      </c>
      <c r="N4" s="1">
        <v>13.60779</v>
      </c>
      <c r="O4" s="1">
        <v>15.45721</v>
      </c>
      <c r="P4" s="1">
        <v>12.49728</v>
      </c>
    </row>
    <row r="5" spans="1:16">
      <c r="A5" s="7" t="s">
        <v>255</v>
      </c>
      <c r="B5" s="1">
        <v>27.409929999999999</v>
      </c>
      <c r="C5" s="1">
        <v>24.554040000000001</v>
      </c>
      <c r="D5" s="1">
        <v>28.54149</v>
      </c>
      <c r="E5" s="1">
        <v>40.280059999999999</v>
      </c>
      <c r="F5" s="1">
        <v>32.91957</v>
      </c>
      <c r="G5" s="1">
        <v>40.122259999999997</v>
      </c>
      <c r="H5" s="1">
        <v>33.696010000000001</v>
      </c>
      <c r="I5" s="1">
        <v>28.659669999999998</v>
      </c>
      <c r="J5" s="1">
        <v>26.08324</v>
      </c>
      <c r="K5" s="1">
        <v>15.479660000000001</v>
      </c>
      <c r="L5" s="1">
        <v>16.194369999999999</v>
      </c>
      <c r="M5" s="1">
        <v>15.34549</v>
      </c>
      <c r="N5" s="1">
        <v>16.481560000000002</v>
      </c>
      <c r="O5" s="1">
        <v>16.849599999999999</v>
      </c>
      <c r="P5" s="1">
        <v>14.335190000000001</v>
      </c>
    </row>
    <row r="6" spans="1:16">
      <c r="A6" s="7" t="s">
        <v>256</v>
      </c>
      <c r="B6" s="1">
        <v>1101.8530000000001</v>
      </c>
      <c r="C6" s="1">
        <v>1096.876</v>
      </c>
      <c r="D6" s="1">
        <v>938.86210000000005</v>
      </c>
      <c r="E6" s="1">
        <v>1736.3030000000001</v>
      </c>
      <c r="F6" s="1">
        <v>1772.5340000000001</v>
      </c>
      <c r="G6" s="1">
        <v>1398.798</v>
      </c>
      <c r="H6" s="1">
        <v>1229.462</v>
      </c>
      <c r="I6" s="1">
        <v>1097.6880000000001</v>
      </c>
      <c r="J6" s="1">
        <v>1134.5050000000001</v>
      </c>
      <c r="K6" s="1">
        <v>505.19400000000002</v>
      </c>
      <c r="L6" s="1">
        <v>527.20809999999994</v>
      </c>
      <c r="M6" s="1">
        <v>520.58249999999998</v>
      </c>
      <c r="N6" s="1">
        <v>1029.934</v>
      </c>
      <c r="O6" s="1">
        <v>1101.0060000000001</v>
      </c>
      <c r="P6" s="1">
        <v>992.59299999999996</v>
      </c>
    </row>
    <row r="9" spans="1:16" ht="13">
      <c r="A9" s="35" t="s">
        <v>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</row>
    <row r="10" spans="1:16">
      <c r="B10" s="28" t="s">
        <v>219</v>
      </c>
      <c r="C10" s="28"/>
      <c r="D10" s="28"/>
      <c r="E10" s="28" t="s">
        <v>309</v>
      </c>
      <c r="F10" s="28"/>
      <c r="G10" s="28"/>
      <c r="H10" s="28" t="s">
        <v>310</v>
      </c>
      <c r="I10" s="28"/>
      <c r="J10" s="28"/>
      <c r="K10" s="28" t="s">
        <v>306</v>
      </c>
      <c r="L10" s="28"/>
      <c r="M10" s="28"/>
      <c r="N10" s="28" t="s">
        <v>307</v>
      </c>
      <c r="O10" s="28"/>
      <c r="P10" s="28"/>
    </row>
    <row r="11" spans="1:16">
      <c r="A11" s="7" t="s">
        <v>145</v>
      </c>
      <c r="B11" s="1">
        <v>1.144217</v>
      </c>
      <c r="C11" s="1">
        <v>0.87159600000000004</v>
      </c>
      <c r="D11" s="1">
        <v>1.002712</v>
      </c>
      <c r="E11" s="1">
        <v>1.0503279999999999</v>
      </c>
      <c r="F11" s="1">
        <v>0.95965299999999998</v>
      </c>
      <c r="G11" s="1">
        <v>0.99211199999999999</v>
      </c>
      <c r="H11" s="1">
        <v>1.0491600000000001</v>
      </c>
      <c r="I11" s="1">
        <v>0.99623700000000004</v>
      </c>
      <c r="J11" s="1">
        <v>0.95674400000000004</v>
      </c>
      <c r="K11" s="1">
        <v>1.1137349999999999</v>
      </c>
      <c r="L11" s="1">
        <v>0.88959200000000005</v>
      </c>
      <c r="M11" s="1">
        <v>1.009317</v>
      </c>
      <c r="N11" s="1">
        <v>0.98010799999999998</v>
      </c>
      <c r="O11" s="1">
        <v>0.97776099999999999</v>
      </c>
      <c r="P11" s="1">
        <v>1.0435030000000001</v>
      </c>
    </row>
    <row r="12" spans="1:16">
      <c r="A12" s="7" t="s">
        <v>294</v>
      </c>
      <c r="B12" s="1">
        <v>7.7941779999999996</v>
      </c>
      <c r="C12" s="1">
        <v>6.3273830000000002</v>
      </c>
      <c r="D12" s="1">
        <v>6.2197820000000004</v>
      </c>
      <c r="E12" s="1">
        <v>9.5998230000000007</v>
      </c>
      <c r="F12" s="1">
        <v>9.1063930000000006</v>
      </c>
      <c r="G12" s="1">
        <v>8.1801379999999995</v>
      </c>
      <c r="H12" s="1">
        <v>5.7981949999999998</v>
      </c>
      <c r="I12" s="1">
        <v>6.3410589999999996</v>
      </c>
      <c r="J12" s="1">
        <v>7.9801209999999996</v>
      </c>
      <c r="K12" s="1">
        <v>9.9755929999999999</v>
      </c>
      <c r="L12" s="1">
        <v>9.9829290000000004</v>
      </c>
      <c r="M12" s="1">
        <v>11.28726</v>
      </c>
      <c r="N12" s="1">
        <v>6.1501919999999997</v>
      </c>
      <c r="O12" s="1">
        <v>7.0971760000000002</v>
      </c>
      <c r="P12" s="1">
        <v>7.1530449999999997</v>
      </c>
    </row>
    <row r="13" spans="1:16">
      <c r="A13" s="7" t="s">
        <v>255</v>
      </c>
      <c r="B13" s="1">
        <v>52.18788</v>
      </c>
      <c r="C13" s="1">
        <v>42.250860000000003</v>
      </c>
      <c r="D13" s="1">
        <v>42.416969999999999</v>
      </c>
      <c r="E13" s="1">
        <v>41.778640000000003</v>
      </c>
      <c r="F13" s="1">
        <v>34.24118</v>
      </c>
      <c r="G13" s="1">
        <v>54.155209999999997</v>
      </c>
      <c r="H13" s="1">
        <v>36.471420000000002</v>
      </c>
      <c r="I13" s="1">
        <v>37.925530000000002</v>
      </c>
      <c r="J13" s="1">
        <v>36.90804</v>
      </c>
      <c r="K13" s="1">
        <v>19.288879999999999</v>
      </c>
      <c r="L13" s="1">
        <v>18.257110000000001</v>
      </c>
      <c r="M13" s="1">
        <v>22.96489</v>
      </c>
      <c r="N13" s="1">
        <v>14.907019999999999</v>
      </c>
      <c r="O13" s="1">
        <v>15.291259999999999</v>
      </c>
      <c r="P13" s="1">
        <v>16.816299999999998</v>
      </c>
    </row>
    <row r="14" spans="1:16">
      <c r="A14" s="7" t="s">
        <v>256</v>
      </c>
      <c r="B14" s="1">
        <v>394.38060000000002</v>
      </c>
      <c r="C14" s="1">
        <v>386.02019999999999</v>
      </c>
      <c r="D14" s="1">
        <v>366.95830000000001</v>
      </c>
      <c r="E14" s="1">
        <v>300.91680000000002</v>
      </c>
      <c r="F14" s="1">
        <v>319.8295</v>
      </c>
      <c r="G14" s="1">
        <v>319.79419999999999</v>
      </c>
      <c r="H14" s="1">
        <v>351.20240000000001</v>
      </c>
      <c r="I14" s="1">
        <v>283.53820000000002</v>
      </c>
      <c r="J14" s="1">
        <v>297.32459999999998</v>
      </c>
      <c r="K14" s="1">
        <v>146.52109999999999</v>
      </c>
      <c r="L14" s="1">
        <v>145.77090000000001</v>
      </c>
      <c r="M14" s="1">
        <v>151.31190000000001</v>
      </c>
      <c r="N14" s="1">
        <v>183.7157</v>
      </c>
      <c r="O14" s="1">
        <v>177.7971</v>
      </c>
      <c r="P14" s="1">
        <v>180.2303</v>
      </c>
    </row>
  </sheetData>
  <mergeCells count="12">
    <mergeCell ref="A1:P1"/>
    <mergeCell ref="B2:D2"/>
    <mergeCell ref="E2:G2"/>
    <mergeCell ref="H2:J2"/>
    <mergeCell ref="K2:M2"/>
    <mergeCell ref="N2:P2"/>
    <mergeCell ref="A9:P9"/>
    <mergeCell ref="B10:D10"/>
    <mergeCell ref="E10:G10"/>
    <mergeCell ref="H10:J10"/>
    <mergeCell ref="K10:M10"/>
    <mergeCell ref="N10:P10"/>
  </mergeCells>
  <phoneticPr fontId="2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C0E88-66B8-4ABC-A36A-283561D6D5E3}">
  <dimension ref="A1:G12"/>
  <sheetViews>
    <sheetView workbookViewId="0">
      <selection activeCell="M23" sqref="A1:XFD1048576"/>
    </sheetView>
  </sheetViews>
  <sheetFormatPr defaultRowHeight="14"/>
  <sheetData>
    <row r="1" spans="1:7">
      <c r="A1" s="2"/>
      <c r="B1" s="28" t="s">
        <v>17</v>
      </c>
      <c r="C1" s="28"/>
      <c r="D1" s="28"/>
      <c r="E1" s="28" t="s">
        <v>223</v>
      </c>
      <c r="F1" s="28"/>
      <c r="G1" s="28"/>
    </row>
    <row r="2" spans="1:7">
      <c r="A2" s="4" t="s">
        <v>224</v>
      </c>
      <c r="B2" s="1">
        <v>0.99999519654895797</v>
      </c>
      <c r="C2" s="1">
        <v>0.75839658523795195</v>
      </c>
      <c r="D2" s="1">
        <v>0.80650382356267203</v>
      </c>
      <c r="E2" s="1">
        <v>0.44304086422861799</v>
      </c>
      <c r="F2" s="1">
        <v>0.33589347632772398</v>
      </c>
      <c r="G2" s="1">
        <v>0.400363684488656</v>
      </c>
    </row>
    <row r="4" spans="1:7">
      <c r="A4" s="35" t="s">
        <v>13</v>
      </c>
      <c r="B4" s="39"/>
      <c r="C4" s="39"/>
      <c r="D4" s="39"/>
      <c r="E4" s="39"/>
      <c r="F4" s="39"/>
      <c r="G4" s="39"/>
    </row>
    <row r="5" spans="1:7">
      <c r="A5" s="2"/>
      <c r="B5" s="28" t="s">
        <v>17</v>
      </c>
      <c r="C5" s="28"/>
      <c r="D5" s="28"/>
      <c r="E5" s="28" t="s">
        <v>223</v>
      </c>
      <c r="F5" s="28"/>
      <c r="G5" s="28"/>
    </row>
    <row r="6" spans="1:7">
      <c r="A6" s="4" t="s">
        <v>0</v>
      </c>
      <c r="B6" s="1">
        <v>0.99999309816645399</v>
      </c>
      <c r="C6" s="1">
        <v>0.95078768918813195</v>
      </c>
      <c r="D6" s="1">
        <v>0.93928019429421306</v>
      </c>
      <c r="E6" s="1">
        <v>1.2779225060513499</v>
      </c>
      <c r="F6" s="1">
        <v>1.02119726066848</v>
      </c>
      <c r="G6" s="1">
        <v>0.22112188169578301</v>
      </c>
    </row>
    <row r="7" spans="1:7">
      <c r="A7" s="4" t="s">
        <v>2</v>
      </c>
      <c r="B7" s="1">
        <v>73.771608195016597</v>
      </c>
      <c r="C7" s="1">
        <v>86.595075140569094</v>
      </c>
      <c r="D7" s="1">
        <v>86.730960902119406</v>
      </c>
      <c r="E7" s="1">
        <v>80.320024076311796</v>
      </c>
      <c r="F7" s="1">
        <v>79.122940116932497</v>
      </c>
      <c r="G7" s="1">
        <v>74.659520226577598</v>
      </c>
    </row>
    <row r="9" spans="1:7">
      <c r="A9" s="35" t="s">
        <v>9</v>
      </c>
      <c r="B9" s="39"/>
      <c r="C9" s="39"/>
      <c r="D9" s="39"/>
      <c r="E9" s="39"/>
      <c r="F9" s="39"/>
      <c r="G9" s="39"/>
    </row>
    <row r="10" spans="1:7">
      <c r="A10" s="2"/>
      <c r="B10" s="28" t="s">
        <v>17</v>
      </c>
      <c r="C10" s="28"/>
      <c r="D10" s="28"/>
      <c r="E10" s="28" t="s">
        <v>223</v>
      </c>
      <c r="F10" s="28"/>
      <c r="G10" s="28"/>
    </row>
    <row r="11" spans="1:7">
      <c r="A11" s="4" t="s">
        <v>0</v>
      </c>
      <c r="B11" s="1">
        <v>0.99996886512901595</v>
      </c>
      <c r="C11" s="1">
        <v>0.69544545574097005</v>
      </c>
      <c r="D11" s="1">
        <v>1.3332051321907801</v>
      </c>
      <c r="E11" s="1">
        <v>0.61107241577327198</v>
      </c>
      <c r="F11" s="1">
        <v>0.82486605260658197</v>
      </c>
      <c r="G11" s="1">
        <v>1.0626639857122799</v>
      </c>
    </row>
    <row r="12" spans="1:7">
      <c r="A12" s="4" t="s">
        <v>2</v>
      </c>
      <c r="B12" s="1">
        <v>250.39373845090699</v>
      </c>
      <c r="C12" s="1">
        <v>257.53095553610098</v>
      </c>
      <c r="D12" s="1">
        <v>261.26727289874299</v>
      </c>
      <c r="E12" s="1">
        <v>238.98034478522999</v>
      </c>
      <c r="F12" s="1">
        <v>239.01541775754001</v>
      </c>
      <c r="G12" s="1">
        <v>238.78090591727201</v>
      </c>
    </row>
  </sheetData>
  <mergeCells count="8">
    <mergeCell ref="B10:D10"/>
    <mergeCell ref="E10:G10"/>
    <mergeCell ref="A9:G9"/>
    <mergeCell ref="B1:D1"/>
    <mergeCell ref="E1:G1"/>
    <mergeCell ref="B5:D5"/>
    <mergeCell ref="E5:G5"/>
    <mergeCell ref="A4:G4"/>
  </mergeCells>
  <phoneticPr fontId="2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DB50-EB5C-4B00-B58A-244FCED42BB5}">
  <dimension ref="A1:G12"/>
  <sheetViews>
    <sheetView workbookViewId="0">
      <selection activeCell="L14" sqref="A1:XFD1048576"/>
    </sheetView>
  </sheetViews>
  <sheetFormatPr defaultRowHeight="14"/>
  <sheetData>
    <row r="1" spans="1:7">
      <c r="A1" s="2"/>
      <c r="B1" s="28" t="s">
        <v>17</v>
      </c>
      <c r="C1" s="28"/>
      <c r="D1" s="28"/>
      <c r="E1" s="28" t="s">
        <v>225</v>
      </c>
      <c r="F1" s="28"/>
      <c r="G1" s="28"/>
    </row>
    <row r="2" spans="1:7">
      <c r="A2" s="4" t="s">
        <v>226</v>
      </c>
      <c r="B2" s="1">
        <v>0.617048231088689</v>
      </c>
      <c r="C2" s="1">
        <v>0.999994582263947</v>
      </c>
      <c r="D2" s="1">
        <v>0.96033405384293602</v>
      </c>
      <c r="E2" s="1">
        <v>0.31604153468524199</v>
      </c>
      <c r="F2" s="1">
        <v>0.25196631172441297</v>
      </c>
      <c r="G2" s="1">
        <v>0.35511799111733799</v>
      </c>
    </row>
    <row r="4" spans="1:7">
      <c r="A4" s="35" t="s">
        <v>13</v>
      </c>
      <c r="B4" s="39"/>
      <c r="C4" s="39"/>
      <c r="D4" s="39"/>
      <c r="E4" s="39"/>
      <c r="F4" s="39"/>
      <c r="G4" s="39"/>
    </row>
    <row r="5" spans="1:7">
      <c r="A5" s="2"/>
      <c r="B5" s="28" t="s">
        <v>17</v>
      </c>
      <c r="C5" s="28"/>
      <c r="D5" s="28"/>
      <c r="E5" s="28" t="s">
        <v>18</v>
      </c>
      <c r="F5" s="28"/>
      <c r="G5" s="28"/>
    </row>
    <row r="6" spans="1:7">
      <c r="A6" s="4" t="s">
        <v>0</v>
      </c>
      <c r="B6" s="1">
        <v>1.0824465430713099</v>
      </c>
      <c r="C6" s="1">
        <v>0.99999458649455997</v>
      </c>
      <c r="D6" s="1">
        <v>0.82722328237142995</v>
      </c>
      <c r="E6" s="1">
        <v>0.44710211386817</v>
      </c>
      <c r="F6" s="1">
        <v>0.57018446111679</v>
      </c>
      <c r="G6" s="1">
        <v>0.87253761535622998</v>
      </c>
    </row>
    <row r="7" spans="1:7">
      <c r="A7" s="4" t="s">
        <v>2</v>
      </c>
      <c r="B7" s="1">
        <v>80.337985373092096</v>
      </c>
      <c r="C7" s="1">
        <v>65.867468052832706</v>
      </c>
      <c r="D7" s="1">
        <v>71.028662267536205</v>
      </c>
      <c r="E7" s="1">
        <v>87.711470178609702</v>
      </c>
      <c r="F7" s="1">
        <v>110.944571574151</v>
      </c>
      <c r="G7" s="1">
        <v>85.7243161975546</v>
      </c>
    </row>
    <row r="9" spans="1:7">
      <c r="A9" s="35" t="s">
        <v>9</v>
      </c>
      <c r="B9" s="39"/>
      <c r="C9" s="39"/>
      <c r="D9" s="39"/>
      <c r="E9" s="39"/>
      <c r="F9" s="39"/>
      <c r="G9" s="39"/>
    </row>
    <row r="10" spans="1:7">
      <c r="A10" s="2"/>
      <c r="B10" s="28" t="s">
        <v>17</v>
      </c>
      <c r="C10" s="28"/>
      <c r="D10" s="28"/>
      <c r="E10" s="28" t="s">
        <v>18</v>
      </c>
      <c r="F10" s="28"/>
      <c r="G10" s="28"/>
    </row>
    <row r="11" spans="1:7">
      <c r="A11" s="4" t="s">
        <v>0</v>
      </c>
      <c r="B11" s="1">
        <v>1.0245592048573799</v>
      </c>
      <c r="C11" s="1">
        <v>0.91602842764243997</v>
      </c>
      <c r="D11" s="1">
        <v>0.99998392160228</v>
      </c>
      <c r="E11" s="1">
        <v>0.47968730538407001</v>
      </c>
      <c r="F11" s="1">
        <v>0.53686748483274005</v>
      </c>
      <c r="G11" s="1">
        <v>0.26353538111526997</v>
      </c>
    </row>
    <row r="12" spans="1:7">
      <c r="A12" s="4" t="s">
        <v>2</v>
      </c>
      <c r="B12" s="1">
        <v>127.744866154893</v>
      </c>
      <c r="C12" s="1">
        <v>109.34409284545301</v>
      </c>
      <c r="D12" s="1">
        <v>100.772649589875</v>
      </c>
      <c r="E12" s="1">
        <v>111.776906050506</v>
      </c>
      <c r="F12" s="1">
        <v>129.05945342687301</v>
      </c>
      <c r="G12" s="1">
        <v>104.380277655369</v>
      </c>
    </row>
  </sheetData>
  <mergeCells count="8">
    <mergeCell ref="B1:D1"/>
    <mergeCell ref="E1:G1"/>
    <mergeCell ref="B5:D5"/>
    <mergeCell ref="E5:G5"/>
    <mergeCell ref="B10:D10"/>
    <mergeCell ref="E10:G10"/>
    <mergeCell ref="A4:G4"/>
    <mergeCell ref="A9:G9"/>
  </mergeCells>
  <phoneticPr fontId="2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F28C-2E3D-440E-9C6C-0559ABDE6E5C}">
  <dimension ref="A1:B5"/>
  <sheetViews>
    <sheetView workbookViewId="0">
      <selection activeCell="M24" sqref="A1:XFD1048576"/>
    </sheetView>
  </sheetViews>
  <sheetFormatPr defaultRowHeight="14"/>
  <sheetData>
    <row r="1" spans="1:2">
      <c r="A1" s="35" t="s">
        <v>235</v>
      </c>
      <c r="B1" s="39"/>
    </row>
    <row r="2" spans="1:2">
      <c r="A2" s="2" t="s">
        <v>227</v>
      </c>
      <c r="B2" s="2" t="s">
        <v>228</v>
      </c>
    </row>
    <row r="3" spans="1:2">
      <c r="A3" s="1">
        <v>1.2118212059748801</v>
      </c>
      <c r="B3" s="1">
        <v>1.6952863381821699</v>
      </c>
    </row>
    <row r="4" spans="1:2">
      <c r="A4" s="1">
        <v>0.92942055550562896</v>
      </c>
      <c r="B4" s="1">
        <v>1.3000049809046901</v>
      </c>
    </row>
    <row r="5" spans="1:2">
      <c r="A5" s="1">
        <v>0.949501657550894</v>
      </c>
      <c r="B5" s="1">
        <v>1.3976929752323599</v>
      </c>
    </row>
  </sheetData>
  <mergeCells count="1">
    <mergeCell ref="A1:B1"/>
  </mergeCells>
  <phoneticPr fontId="2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2C8BC-6444-4D9D-B5AA-B85C05E93992}">
  <dimension ref="A1:G15"/>
  <sheetViews>
    <sheetView workbookViewId="0">
      <selection activeCell="E21" sqref="A1:XFD1048576"/>
    </sheetView>
  </sheetViews>
  <sheetFormatPr defaultRowHeight="14"/>
  <sheetData>
    <row r="1" spans="1:7">
      <c r="A1" s="35" t="s">
        <v>236</v>
      </c>
      <c r="B1" s="39"/>
      <c r="C1" s="39"/>
      <c r="D1" s="39"/>
      <c r="E1" s="39"/>
      <c r="F1" s="39"/>
      <c r="G1" s="39"/>
    </row>
    <row r="2" spans="1:7">
      <c r="A2" s="28" t="s">
        <v>229</v>
      </c>
      <c r="B2" s="28"/>
      <c r="C2" s="28"/>
      <c r="D2" s="28" t="s">
        <v>230</v>
      </c>
      <c r="E2" s="28"/>
      <c r="F2" s="28"/>
    </row>
    <row r="3" spans="1:7">
      <c r="A3" s="1">
        <v>1.06617735197131</v>
      </c>
      <c r="B3" s="1">
        <v>0.83831460407187997</v>
      </c>
      <c r="C3" s="1">
        <v>0.99999350092017003</v>
      </c>
      <c r="D3" s="1">
        <v>0.27859579583553001</v>
      </c>
      <c r="E3" s="1">
        <v>0.28452617224193999</v>
      </c>
      <c r="F3" s="1">
        <v>0.28136396948828002</v>
      </c>
    </row>
    <row r="5" spans="1:7">
      <c r="A5" s="10"/>
      <c r="B5" s="10"/>
      <c r="C5" s="10"/>
      <c r="D5" s="10"/>
      <c r="E5" s="10"/>
      <c r="F5" s="10"/>
    </row>
    <row r="6" spans="1:7">
      <c r="A6" s="35" t="s">
        <v>232</v>
      </c>
      <c r="B6" s="39"/>
      <c r="C6" s="39"/>
      <c r="D6" s="39"/>
      <c r="E6" s="39"/>
      <c r="F6" s="39"/>
      <c r="G6" s="39"/>
    </row>
    <row r="7" spans="1:7">
      <c r="A7" s="2"/>
      <c r="B7" s="28" t="s">
        <v>137</v>
      </c>
      <c r="C7" s="28"/>
      <c r="D7" s="28"/>
      <c r="E7" s="28" t="s">
        <v>231</v>
      </c>
      <c r="F7" s="28"/>
      <c r="G7" s="28"/>
    </row>
    <row r="8" spans="1:7">
      <c r="A8" s="4" t="s">
        <v>0</v>
      </c>
      <c r="B8" s="1">
        <v>1.06240621803473</v>
      </c>
      <c r="C8" s="1">
        <v>0.99999993696355005</v>
      </c>
      <c r="D8" s="1">
        <v>0.84191643379842995</v>
      </c>
      <c r="E8" s="1">
        <v>1.60069289384642</v>
      </c>
      <c r="F8" s="1">
        <v>1.32682224571292</v>
      </c>
      <c r="G8" s="1">
        <v>0.99331550030479998</v>
      </c>
    </row>
    <row r="9" spans="1:7">
      <c r="A9" s="4" t="s">
        <v>2</v>
      </c>
      <c r="B9" s="1">
        <v>185.62327529236799</v>
      </c>
      <c r="C9" s="1">
        <v>181.507358120856</v>
      </c>
      <c r="D9" s="1">
        <v>159.71012920990501</v>
      </c>
      <c r="E9" s="1">
        <v>137.39204276281899</v>
      </c>
      <c r="F9" s="1">
        <v>122.540806332423</v>
      </c>
      <c r="G9" s="1">
        <v>119.673010385883</v>
      </c>
    </row>
    <row r="11" spans="1:7">
      <c r="B11" s="10"/>
      <c r="C11" s="10"/>
      <c r="D11" s="10"/>
      <c r="E11" s="10"/>
      <c r="F11" s="10"/>
      <c r="G11" s="10"/>
    </row>
    <row r="12" spans="1:7">
      <c r="A12" s="35" t="s">
        <v>5</v>
      </c>
      <c r="B12" s="39"/>
      <c r="C12" s="39"/>
      <c r="D12" s="39"/>
      <c r="E12" s="39"/>
      <c r="F12" s="39"/>
      <c r="G12" s="39"/>
    </row>
    <row r="13" spans="1:7">
      <c r="A13" s="2"/>
      <c r="B13" s="28" t="s">
        <v>137</v>
      </c>
      <c r="C13" s="28"/>
      <c r="D13" s="28"/>
      <c r="E13" s="28" t="s">
        <v>231</v>
      </c>
      <c r="F13" s="28"/>
      <c r="G13" s="28"/>
    </row>
    <row r="14" spans="1:7">
      <c r="A14" s="4" t="s">
        <v>0</v>
      </c>
      <c r="B14" s="1">
        <v>0.99999992393319004</v>
      </c>
      <c r="C14" s="1">
        <v>0.95478792411544999</v>
      </c>
      <c r="D14" s="1">
        <v>0.99953598388414</v>
      </c>
      <c r="E14" s="1">
        <v>0.63541905649995001</v>
      </c>
      <c r="F14" s="1">
        <v>0.64559821765574998</v>
      </c>
      <c r="G14" s="1">
        <v>0.50294093594414002</v>
      </c>
    </row>
    <row r="15" spans="1:7">
      <c r="A15" s="4" t="s">
        <v>2</v>
      </c>
      <c r="B15" s="1">
        <v>64.579492268058203</v>
      </c>
      <c r="C15" s="1">
        <v>65.987797248230706</v>
      </c>
      <c r="D15" s="1">
        <v>57.384350946696898</v>
      </c>
      <c r="E15" s="1">
        <v>83.196627634101503</v>
      </c>
      <c r="F15" s="1">
        <v>80.632204903228796</v>
      </c>
      <c r="G15" s="1">
        <v>85.264177750870005</v>
      </c>
    </row>
  </sheetData>
  <mergeCells count="9">
    <mergeCell ref="B13:D13"/>
    <mergeCell ref="E13:G13"/>
    <mergeCell ref="A12:G12"/>
    <mergeCell ref="A1:G1"/>
    <mergeCell ref="A2:C2"/>
    <mergeCell ref="D2:F2"/>
    <mergeCell ref="B7:D7"/>
    <mergeCell ref="E7:G7"/>
    <mergeCell ref="A6:G6"/>
  </mergeCells>
  <phoneticPr fontId="2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C08F0-BD36-4A6C-AEB8-3E153C744D84}">
  <dimension ref="A1:G16"/>
  <sheetViews>
    <sheetView workbookViewId="0">
      <selection activeCell="E22" sqref="A1:XFD1048576"/>
    </sheetView>
  </sheetViews>
  <sheetFormatPr defaultRowHeight="14"/>
  <sheetData>
    <row r="1" spans="1:7">
      <c r="A1" s="35" t="s">
        <v>236</v>
      </c>
      <c r="B1" s="39"/>
      <c r="C1" s="39"/>
      <c r="D1" s="39"/>
      <c r="E1" s="39"/>
      <c r="F1" s="39"/>
      <c r="G1" s="39"/>
    </row>
    <row r="2" spans="1:7">
      <c r="A2" s="28" t="s">
        <v>233</v>
      </c>
      <c r="B2" s="28"/>
      <c r="C2" s="28"/>
      <c r="D2" s="28" t="s">
        <v>234</v>
      </c>
      <c r="E2" s="28"/>
      <c r="F2" s="28"/>
    </row>
    <row r="3" spans="1:7">
      <c r="A3" s="1">
        <v>1.00033657188402</v>
      </c>
      <c r="B3" s="1">
        <v>1.05675883878859</v>
      </c>
      <c r="C3" s="1">
        <v>0.94279702024666001</v>
      </c>
      <c r="D3" s="1">
        <v>4.5362395557180003E-2</v>
      </c>
      <c r="E3" s="1">
        <v>6.9795045951299997E-2</v>
      </c>
      <c r="F3" s="1">
        <v>4.3966748086090003E-2</v>
      </c>
    </row>
    <row r="6" spans="1:7">
      <c r="A6" s="35" t="s">
        <v>9</v>
      </c>
      <c r="B6" s="39"/>
      <c r="C6" s="39"/>
      <c r="D6" s="39"/>
      <c r="E6" s="39"/>
      <c r="F6" s="39"/>
      <c r="G6" s="39"/>
    </row>
    <row r="7" spans="1:7">
      <c r="A7" s="2"/>
      <c r="B7" s="28" t="s">
        <v>137</v>
      </c>
      <c r="C7" s="28"/>
      <c r="D7" s="28"/>
      <c r="E7" s="28" t="s">
        <v>231</v>
      </c>
      <c r="F7" s="28"/>
      <c r="G7" s="28"/>
    </row>
    <row r="8" spans="1:7">
      <c r="A8" s="4" t="s">
        <v>0</v>
      </c>
      <c r="B8" s="1">
        <v>0.99995637041667995</v>
      </c>
      <c r="C8" s="1">
        <v>0.92618839848261003</v>
      </c>
      <c r="D8" s="1">
        <v>1.00833584760691</v>
      </c>
      <c r="E8" s="1">
        <v>1.9075346803092199</v>
      </c>
      <c r="F8" s="1">
        <v>1.47149771885562</v>
      </c>
      <c r="G8" s="1">
        <v>1.5332372565138499</v>
      </c>
    </row>
    <row r="9" spans="1:7">
      <c r="A9" s="4" t="s">
        <v>2</v>
      </c>
      <c r="B9" s="1">
        <v>30.219062645129501</v>
      </c>
      <c r="C9" s="1">
        <v>24.0466937852451</v>
      </c>
      <c r="D9" s="1">
        <v>31.540666297217498</v>
      </c>
      <c r="E9" s="1">
        <v>42.712089372206798</v>
      </c>
      <c r="F9" s="1">
        <v>34.906583230972203</v>
      </c>
      <c r="G9" s="1">
        <v>41.278458669044099</v>
      </c>
    </row>
    <row r="10" spans="1:7">
      <c r="B10" s="1"/>
      <c r="C10" s="1"/>
      <c r="D10" s="1"/>
      <c r="E10" s="1"/>
      <c r="F10" s="1"/>
      <c r="G10" s="1"/>
    </row>
    <row r="12" spans="1:7">
      <c r="A12" s="35" t="s">
        <v>174</v>
      </c>
      <c r="B12" s="39"/>
      <c r="C12" s="39"/>
      <c r="D12" s="39"/>
      <c r="E12" s="39"/>
      <c r="F12" s="39"/>
      <c r="G12" s="39"/>
    </row>
    <row r="13" spans="1:7">
      <c r="A13" s="2"/>
      <c r="B13" s="28" t="s">
        <v>137</v>
      </c>
      <c r="C13" s="28"/>
      <c r="D13" s="28"/>
      <c r="E13" s="28" t="s">
        <v>231</v>
      </c>
      <c r="F13" s="28"/>
      <c r="G13" s="28"/>
    </row>
    <row r="14" spans="1:7">
      <c r="A14" s="4" t="s">
        <v>0</v>
      </c>
      <c r="B14" s="1">
        <v>0.99999839193705997</v>
      </c>
      <c r="C14" s="1">
        <v>0.78111234055967005</v>
      </c>
      <c r="D14" s="1">
        <v>0.69475790972561002</v>
      </c>
      <c r="E14" s="1">
        <v>0.69722391187703003</v>
      </c>
      <c r="F14" s="1">
        <v>0.67914749996101997</v>
      </c>
      <c r="G14" s="1">
        <v>0.78719571920786002</v>
      </c>
    </row>
    <row r="15" spans="1:7">
      <c r="A15" s="4" t="s">
        <v>2</v>
      </c>
      <c r="B15" s="1">
        <v>98.695201249582396</v>
      </c>
      <c r="C15" s="1">
        <v>105.84047634742799</v>
      </c>
      <c r="D15" s="1">
        <v>111.20697511201099</v>
      </c>
      <c r="E15" s="1">
        <v>93.310516821348301</v>
      </c>
      <c r="F15" s="1">
        <v>95.562363813969995</v>
      </c>
      <c r="G15" s="1">
        <v>100.37016453215701</v>
      </c>
    </row>
    <row r="16" spans="1:7">
      <c r="B16" s="1"/>
      <c r="C16" s="1"/>
      <c r="D16" s="1"/>
      <c r="E16" s="1"/>
      <c r="F16" s="1"/>
      <c r="G16" s="1"/>
    </row>
  </sheetData>
  <mergeCells count="9">
    <mergeCell ref="A1:G1"/>
    <mergeCell ref="B7:D7"/>
    <mergeCell ref="E7:G7"/>
    <mergeCell ref="A6:G6"/>
    <mergeCell ref="B13:D13"/>
    <mergeCell ref="E13:G13"/>
    <mergeCell ref="A12:G12"/>
    <mergeCell ref="A2:C2"/>
    <mergeCell ref="D2:F2"/>
  </mergeCells>
  <phoneticPr fontId="2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66854-CF66-46BA-840A-5AF0E3205170}">
  <dimension ref="A1:G9"/>
  <sheetViews>
    <sheetView zoomScale="110" zoomScaleNormal="110" workbookViewId="0">
      <selection activeCell="J19" sqref="A1:XFD1048576"/>
    </sheetView>
  </sheetViews>
  <sheetFormatPr defaultRowHeight="14"/>
  <sheetData>
    <row r="1" spans="1:7">
      <c r="A1" s="35" t="s">
        <v>9</v>
      </c>
      <c r="B1" s="39"/>
      <c r="C1" s="39"/>
      <c r="D1" s="39"/>
      <c r="E1" s="39"/>
      <c r="F1" s="39"/>
      <c r="G1" s="39"/>
    </row>
    <row r="2" spans="1:7">
      <c r="A2" s="2"/>
      <c r="B2" s="28" t="s">
        <v>17</v>
      </c>
      <c r="C2" s="28"/>
      <c r="D2" s="28"/>
      <c r="E2" s="28" t="s">
        <v>18</v>
      </c>
      <c r="F2" s="28"/>
      <c r="G2" s="28"/>
    </row>
    <row r="3" spans="1:7">
      <c r="A3" s="4" t="s">
        <v>0</v>
      </c>
      <c r="B3" s="1">
        <v>0.99422711310150802</v>
      </c>
      <c r="C3" s="1">
        <v>0.99999908364495504</v>
      </c>
      <c r="D3" s="1">
        <v>0.81631548421842104</v>
      </c>
      <c r="E3" s="1">
        <v>2.61641428012928</v>
      </c>
      <c r="F3" s="1">
        <v>2.96871016129974</v>
      </c>
      <c r="G3" s="1">
        <v>3.0616916005627801</v>
      </c>
    </row>
    <row r="4" spans="1:7">
      <c r="A4" s="4" t="s">
        <v>2</v>
      </c>
      <c r="B4" s="1">
        <v>125.21670950739799</v>
      </c>
      <c r="C4" s="1">
        <v>147.602630354985</v>
      </c>
      <c r="D4" s="1">
        <v>121.96208425107901</v>
      </c>
      <c r="E4" s="1">
        <v>497.00538256189901</v>
      </c>
      <c r="F4" s="1">
        <v>527.23130577686595</v>
      </c>
      <c r="G4" s="1">
        <v>436.334733095827</v>
      </c>
    </row>
    <row r="6" spans="1:7">
      <c r="A6" s="35" t="s">
        <v>174</v>
      </c>
      <c r="B6" s="39"/>
      <c r="C6" s="39"/>
      <c r="D6" s="39"/>
      <c r="E6" s="39"/>
      <c r="F6" s="39"/>
      <c r="G6" s="39"/>
    </row>
    <row r="7" spans="1:7">
      <c r="A7" s="2"/>
      <c r="B7" s="28" t="s">
        <v>17</v>
      </c>
      <c r="C7" s="28"/>
      <c r="D7" s="28"/>
      <c r="E7" s="28" t="s">
        <v>18</v>
      </c>
      <c r="F7" s="28"/>
      <c r="G7" s="28"/>
    </row>
    <row r="8" spans="1:7">
      <c r="A8" s="4" t="s">
        <v>0</v>
      </c>
      <c r="B8" s="1">
        <v>0.99999385523358597</v>
      </c>
      <c r="C8" s="1">
        <v>0.88777961740038702</v>
      </c>
      <c r="D8" s="1">
        <v>0.87035372117588505</v>
      </c>
      <c r="E8" s="1">
        <v>2.2329050636572498</v>
      </c>
      <c r="F8" s="1">
        <v>2.55195390830416</v>
      </c>
      <c r="G8" s="1">
        <v>2.9113083626284002</v>
      </c>
    </row>
    <row r="9" spans="1:7">
      <c r="A9" s="4" t="s">
        <v>2</v>
      </c>
      <c r="B9" s="1">
        <v>390.39663063645401</v>
      </c>
      <c r="C9" s="1">
        <v>464.90676217006501</v>
      </c>
      <c r="D9" s="1">
        <v>394.79023557777998</v>
      </c>
      <c r="E9" s="1">
        <v>1645.9181086285801</v>
      </c>
      <c r="F9" s="1">
        <v>1820.24347009189</v>
      </c>
      <c r="G9" s="1">
        <v>1514.69881504356</v>
      </c>
    </row>
  </sheetData>
  <mergeCells count="6">
    <mergeCell ref="B2:D2"/>
    <mergeCell ref="E2:G2"/>
    <mergeCell ref="A1:G1"/>
    <mergeCell ref="A6:G6"/>
    <mergeCell ref="B7:D7"/>
    <mergeCell ref="E7:G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5E212-8E6C-4CFD-BF51-8F26BED72E6B}">
  <dimension ref="A1:J27"/>
  <sheetViews>
    <sheetView workbookViewId="0">
      <selection activeCell="M26" sqref="M26"/>
    </sheetView>
  </sheetViews>
  <sheetFormatPr defaultRowHeight="14"/>
  <sheetData>
    <row r="1" spans="1:10">
      <c r="A1" s="2"/>
      <c r="B1" s="28" t="s">
        <v>78</v>
      </c>
      <c r="C1" s="28"/>
      <c r="D1" s="28"/>
      <c r="E1" s="28" t="s">
        <v>79</v>
      </c>
      <c r="F1" s="28"/>
      <c r="G1" s="28"/>
      <c r="H1" s="28" t="s">
        <v>80</v>
      </c>
      <c r="I1" s="28"/>
      <c r="J1" s="28"/>
    </row>
    <row r="2" spans="1:10">
      <c r="A2" s="4" t="s">
        <v>58</v>
      </c>
      <c r="B2" s="1">
        <v>0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</row>
    <row r="3" spans="1:10">
      <c r="A3" s="4" t="s">
        <v>59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</row>
    <row r="4" spans="1:10">
      <c r="A4" s="4" t="s">
        <v>60</v>
      </c>
      <c r="B4" s="1">
        <v>0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0">
      <c r="A5" s="4" t="s">
        <v>61</v>
      </c>
      <c r="B5" s="1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0">
      <c r="A6" s="4" t="s">
        <v>62</v>
      </c>
      <c r="B6" s="1">
        <v>0</v>
      </c>
      <c r="C6" s="1">
        <v>0</v>
      </c>
      <c r="D6" s="1">
        <v>0</v>
      </c>
      <c r="E6" s="1">
        <v>8</v>
      </c>
      <c r="F6" s="1">
        <v>8</v>
      </c>
      <c r="G6" s="1">
        <v>9</v>
      </c>
      <c r="H6" s="1">
        <v>10</v>
      </c>
      <c r="I6" s="1">
        <v>4</v>
      </c>
      <c r="J6" s="1">
        <v>11</v>
      </c>
    </row>
    <row r="7" spans="1:10">
      <c r="A7" s="4" t="s">
        <v>63</v>
      </c>
      <c r="B7" s="1">
        <v>0</v>
      </c>
      <c r="C7" s="1">
        <v>0</v>
      </c>
      <c r="D7" s="1">
        <v>0</v>
      </c>
      <c r="E7" s="1">
        <v>14</v>
      </c>
      <c r="F7" s="1">
        <v>16</v>
      </c>
      <c r="G7" s="1">
        <v>13</v>
      </c>
      <c r="H7" s="1">
        <v>93</v>
      </c>
      <c r="I7" s="1">
        <v>100</v>
      </c>
      <c r="J7" s="1">
        <v>79</v>
      </c>
    </row>
    <row r="8" spans="1:10">
      <c r="A8" s="4" t="s">
        <v>64</v>
      </c>
      <c r="B8" s="1">
        <v>0</v>
      </c>
      <c r="C8" s="1">
        <v>0</v>
      </c>
      <c r="D8" s="1">
        <v>0</v>
      </c>
      <c r="E8" s="1">
        <v>1</v>
      </c>
      <c r="F8" s="1">
        <v>1</v>
      </c>
      <c r="G8" s="1">
        <v>1</v>
      </c>
      <c r="H8" s="1">
        <v>1</v>
      </c>
      <c r="I8" s="1">
        <v>1</v>
      </c>
      <c r="J8" s="1">
        <v>1</v>
      </c>
    </row>
    <row r="9" spans="1:10">
      <c r="A9" s="4" t="s">
        <v>65</v>
      </c>
      <c r="B9" s="1">
        <v>0</v>
      </c>
      <c r="C9" s="1">
        <v>1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0">
      <c r="A10" s="4" t="s">
        <v>66</v>
      </c>
      <c r="B10" s="1">
        <v>0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0">
      <c r="A11" s="4" t="s">
        <v>67</v>
      </c>
      <c r="B11" s="1">
        <v>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0">
      <c r="A12" s="4" t="s">
        <v>48</v>
      </c>
      <c r="B12" s="1">
        <v>0</v>
      </c>
      <c r="C12" s="1">
        <v>0</v>
      </c>
      <c r="D12" s="1">
        <v>0</v>
      </c>
      <c r="E12" s="1">
        <v>1</v>
      </c>
      <c r="F12" s="1">
        <v>0</v>
      </c>
      <c r="G12" s="1">
        <v>1</v>
      </c>
      <c r="H12" s="1">
        <v>0</v>
      </c>
      <c r="I12" s="1">
        <v>0</v>
      </c>
      <c r="J12" s="1">
        <v>0</v>
      </c>
    </row>
    <row r="13" spans="1:10">
      <c r="A13" s="4" t="s">
        <v>33</v>
      </c>
      <c r="B13" s="1">
        <v>1</v>
      </c>
      <c r="C13" s="1">
        <v>0</v>
      </c>
      <c r="D13" s="1">
        <v>0</v>
      </c>
      <c r="E13" s="1">
        <v>9</v>
      </c>
      <c r="F13" s="1">
        <v>10</v>
      </c>
      <c r="G13" s="1">
        <v>14</v>
      </c>
      <c r="H13" s="1">
        <v>10</v>
      </c>
      <c r="I13" s="1">
        <v>6</v>
      </c>
      <c r="J13" s="1">
        <v>12</v>
      </c>
    </row>
    <row r="14" spans="1:10">
      <c r="A14" s="4" t="s">
        <v>68</v>
      </c>
      <c r="B14" s="1">
        <v>0</v>
      </c>
      <c r="C14" s="1">
        <v>3</v>
      </c>
      <c r="D14" s="1">
        <v>0</v>
      </c>
      <c r="E14" s="1">
        <v>0</v>
      </c>
      <c r="F14" s="1">
        <v>1</v>
      </c>
      <c r="G14" s="1">
        <v>0</v>
      </c>
      <c r="H14" s="1">
        <v>0</v>
      </c>
      <c r="I14" s="1">
        <v>0</v>
      </c>
      <c r="J14" s="1">
        <v>0</v>
      </c>
    </row>
    <row r="15" spans="1:10">
      <c r="A15" s="4" t="s">
        <v>69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0">
      <c r="A16" s="4" t="s">
        <v>70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>
      <c r="A17" s="4" t="s">
        <v>36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</row>
    <row r="18" spans="1:10">
      <c r="A18" s="4" t="s">
        <v>26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</row>
    <row r="19" spans="1:10">
      <c r="A19" s="4" t="s">
        <v>19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>
      <c r="A20" s="4" t="s">
        <v>55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>
      <c r="A21" s="4" t="s">
        <v>71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</row>
    <row r="22" spans="1:10">
      <c r="A22" s="4" t="s">
        <v>72</v>
      </c>
      <c r="B22" s="1">
        <v>2</v>
      </c>
      <c r="C22" s="1">
        <v>0</v>
      </c>
      <c r="D22" s="1">
        <v>1</v>
      </c>
      <c r="E22" s="1">
        <v>0</v>
      </c>
      <c r="F22" s="1">
        <v>1</v>
      </c>
      <c r="G22" s="1">
        <v>0</v>
      </c>
      <c r="H22" s="1">
        <v>1</v>
      </c>
      <c r="I22" s="1">
        <v>1</v>
      </c>
      <c r="J22" s="1">
        <v>1</v>
      </c>
    </row>
    <row r="23" spans="1:10">
      <c r="A23" s="4" t="s">
        <v>73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>
      <c r="A24" s="4" t="s">
        <v>74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>
      <c r="A25" s="4" t="s">
        <v>75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>
      <c r="A26" s="4" t="s">
        <v>41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>
      <c r="A27" s="4" t="s">
        <v>76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</sheetData>
  <mergeCells count="3">
    <mergeCell ref="B1:D1"/>
    <mergeCell ref="E1:G1"/>
    <mergeCell ref="H1:J1"/>
  </mergeCells>
  <phoneticPr fontId="2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1789B-CE1C-4143-A668-E3E53E66748A}">
  <dimension ref="A1:G9"/>
  <sheetViews>
    <sheetView workbookViewId="0">
      <selection activeCell="B7" sqref="B7"/>
    </sheetView>
  </sheetViews>
  <sheetFormatPr defaultRowHeight="14"/>
  <sheetData>
    <row r="1" spans="1:7">
      <c r="A1" s="2"/>
      <c r="B1" s="28" t="s">
        <v>323</v>
      </c>
      <c r="C1" s="28"/>
      <c r="D1" s="28"/>
      <c r="E1" s="28" t="s">
        <v>324</v>
      </c>
      <c r="F1" s="28"/>
      <c r="G1" s="28"/>
    </row>
    <row r="2" spans="1:7">
      <c r="A2" s="4" t="s">
        <v>226</v>
      </c>
      <c r="B2" s="1">
        <v>0.999998101927567</v>
      </c>
      <c r="C2" s="1">
        <v>1.31210225623889</v>
      </c>
      <c r="D2" s="1">
        <v>1.4218325692671501</v>
      </c>
      <c r="E2" s="1">
        <v>0.49051116231699898</v>
      </c>
      <c r="F2" s="1">
        <v>0.56148649773977199</v>
      </c>
      <c r="G2" s="1">
        <v>0.51403893380851895</v>
      </c>
    </row>
    <row r="3" spans="1:7">
      <c r="A3" s="4" t="s">
        <v>325</v>
      </c>
      <c r="B3" s="1">
        <v>0.99999977708788601</v>
      </c>
      <c r="C3" s="1">
        <v>1.0814630212512899</v>
      </c>
      <c r="D3" s="1">
        <v>1.1035481691182001</v>
      </c>
      <c r="E3" s="1">
        <v>0.31300229300999899</v>
      </c>
      <c r="F3" s="1">
        <v>0.386185713106038</v>
      </c>
      <c r="G3" s="1">
        <v>0.287298284471944</v>
      </c>
    </row>
    <row r="4" spans="1:7">
      <c r="B4" s="1"/>
      <c r="C4" s="1"/>
      <c r="D4" s="1"/>
      <c r="E4" s="1"/>
      <c r="F4" s="1"/>
      <c r="G4" s="1"/>
    </row>
    <row r="6" spans="1:7">
      <c r="D6" s="15" t="s">
        <v>13</v>
      </c>
    </row>
    <row r="7" spans="1:7">
      <c r="A7" s="4" t="s">
        <v>0</v>
      </c>
      <c r="B7" s="1">
        <v>0.999999826840138</v>
      </c>
      <c r="C7" s="1">
        <v>0.56632777202882101</v>
      </c>
      <c r="D7" s="1">
        <v>1.71489332631852</v>
      </c>
      <c r="E7" s="1">
        <v>3.5521539117058598</v>
      </c>
      <c r="F7" s="1">
        <v>5.6834878636195096</v>
      </c>
      <c r="G7" s="1">
        <v>5.3911863476337496</v>
      </c>
    </row>
    <row r="8" spans="1:7">
      <c r="A8" s="4" t="s">
        <v>2</v>
      </c>
      <c r="B8" s="1">
        <v>83.471778676223906</v>
      </c>
      <c r="C8" s="1">
        <v>94.6380190776418</v>
      </c>
      <c r="D8" s="1">
        <v>97.318079336426095</v>
      </c>
      <c r="E8" s="1">
        <v>405.51920233926199</v>
      </c>
      <c r="F8" s="1">
        <v>663.310973062313</v>
      </c>
      <c r="G8" s="1">
        <v>595.89556071268601</v>
      </c>
    </row>
    <row r="9" spans="1:7">
      <c r="A9" s="4" t="s">
        <v>3</v>
      </c>
      <c r="B9" s="1">
        <v>458.96977603090897</v>
      </c>
      <c r="C9" s="1">
        <v>545.26342364311199</v>
      </c>
      <c r="D9" s="1">
        <v>481.03901124030398</v>
      </c>
      <c r="E9" s="1">
        <v>692.06908089402702</v>
      </c>
      <c r="F9" s="1">
        <v>876.03105147967904</v>
      </c>
      <c r="G9" s="1">
        <v>721.11523692175001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11A7D-8FEF-47D4-B2E9-2326D6E7B304}">
  <dimension ref="A1:D11"/>
  <sheetViews>
    <sheetView workbookViewId="0">
      <selection activeCell="J30" sqref="A1:XFD1048576"/>
    </sheetView>
  </sheetViews>
  <sheetFormatPr defaultRowHeight="14"/>
  <sheetData>
    <row r="1" spans="1:4">
      <c r="A1" s="37" t="s">
        <v>90</v>
      </c>
      <c r="B1" s="37"/>
      <c r="C1" s="37"/>
      <c r="D1" s="37"/>
    </row>
    <row r="2" spans="1:4">
      <c r="A2" s="2" t="s">
        <v>0</v>
      </c>
      <c r="B2" s="2" t="s">
        <v>1</v>
      </c>
      <c r="C2" s="2" t="s">
        <v>2</v>
      </c>
      <c r="D2" s="2" t="s">
        <v>3</v>
      </c>
    </row>
    <row r="3" spans="1:4">
      <c r="A3" s="1">
        <v>1</v>
      </c>
      <c r="B3" s="1">
        <v>0.102470162</v>
      </c>
      <c r="C3" s="1">
        <v>1.316186496</v>
      </c>
      <c r="D3" s="1">
        <v>0.18334210200000001</v>
      </c>
    </row>
    <row r="4" spans="1:4">
      <c r="A4" s="1">
        <v>0.83833616300000002</v>
      </c>
      <c r="B4" s="1">
        <v>6.4487038999999996E-2</v>
      </c>
      <c r="C4" s="1">
        <v>1.429664198</v>
      </c>
      <c r="D4" s="1">
        <v>0.16793834599999999</v>
      </c>
    </row>
    <row r="5" spans="1:4">
      <c r="A5" s="1">
        <v>1.2146999919999999</v>
      </c>
      <c r="B5" s="1">
        <v>0.155713453</v>
      </c>
      <c r="C5" s="1">
        <v>1.411145198</v>
      </c>
      <c r="D5" s="1">
        <v>0.16418960299999999</v>
      </c>
    </row>
    <row r="7" spans="1:4">
      <c r="A7" s="37" t="s">
        <v>240</v>
      </c>
      <c r="B7" s="37"/>
      <c r="C7" s="37"/>
      <c r="D7" s="37"/>
    </row>
    <row r="8" spans="1:4">
      <c r="A8" s="2" t="s">
        <v>0</v>
      </c>
      <c r="B8" s="2" t="s">
        <v>1</v>
      </c>
      <c r="C8" s="2" t="s">
        <v>2</v>
      </c>
      <c r="D8" s="2" t="s">
        <v>3</v>
      </c>
    </row>
    <row r="9" spans="1:4">
      <c r="A9" s="1">
        <v>1.00000003</v>
      </c>
      <c r="B9" s="1">
        <v>3.3324649999999997E-2</v>
      </c>
      <c r="C9" s="1">
        <v>0.93432457599999996</v>
      </c>
      <c r="D9" s="1">
        <v>0.151587377</v>
      </c>
    </row>
    <row r="10" spans="1:4">
      <c r="A10" s="1">
        <v>0.89665882299999999</v>
      </c>
      <c r="B10" s="1">
        <v>1.6187789000000001E-2</v>
      </c>
      <c r="C10" s="1">
        <v>0.84436782799999999</v>
      </c>
      <c r="D10" s="1">
        <v>0.17243678600000001</v>
      </c>
    </row>
    <row r="11" spans="1:4">
      <c r="A11" s="1">
        <v>1.2652287719999999</v>
      </c>
      <c r="B11" s="1">
        <v>3.0936222999999999E-2</v>
      </c>
      <c r="C11" s="1">
        <v>0.80487806100000003</v>
      </c>
      <c r="D11" s="1">
        <v>0.14247697500000001</v>
      </c>
    </row>
  </sheetData>
  <mergeCells count="2">
    <mergeCell ref="A1:D1"/>
    <mergeCell ref="A7:D7"/>
  </mergeCells>
  <phoneticPr fontId="2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52B11-30A7-4508-8EB8-5C45CF6815A8}">
  <dimension ref="A1:M3"/>
  <sheetViews>
    <sheetView workbookViewId="0">
      <selection sqref="A1:M3"/>
    </sheetView>
  </sheetViews>
  <sheetFormatPr defaultRowHeight="14"/>
  <sheetData>
    <row r="1" spans="1:13">
      <c r="A1" s="2"/>
      <c r="B1" s="28" t="s">
        <v>237</v>
      </c>
      <c r="C1" s="28"/>
      <c r="D1" s="28"/>
      <c r="E1" s="28" t="s">
        <v>231</v>
      </c>
      <c r="F1" s="28"/>
      <c r="G1" s="28"/>
      <c r="H1" s="28" t="s">
        <v>238</v>
      </c>
      <c r="I1" s="28"/>
      <c r="J1" s="28"/>
      <c r="K1" s="28" t="s">
        <v>239</v>
      </c>
      <c r="L1" s="28"/>
      <c r="M1" s="28"/>
    </row>
    <row r="2" spans="1:13">
      <c r="A2" s="4" t="s">
        <v>0</v>
      </c>
      <c r="B2" s="1">
        <v>0.82301500000000005</v>
      </c>
      <c r="C2" s="1">
        <v>1</v>
      </c>
      <c r="D2" s="1">
        <v>0.81055299999999997</v>
      </c>
      <c r="E2" s="1">
        <v>1.1007340000000001</v>
      </c>
      <c r="F2" s="1">
        <v>0.84484099999999995</v>
      </c>
      <c r="G2" s="1">
        <v>0.78202300000000002</v>
      </c>
      <c r="H2" s="1">
        <v>0.72197800000000001</v>
      </c>
      <c r="I2" s="1">
        <v>0.68723999999999996</v>
      </c>
      <c r="J2" s="1">
        <v>0.61469799999999997</v>
      </c>
      <c r="K2" s="1">
        <v>0.33436399999999999</v>
      </c>
      <c r="L2" s="1">
        <v>0.34700799999999998</v>
      </c>
      <c r="M2" s="1">
        <v>0.335868</v>
      </c>
    </row>
    <row r="3" spans="1:13">
      <c r="A3" s="4" t="s">
        <v>2</v>
      </c>
      <c r="B3" s="1">
        <v>1.1806449999999999</v>
      </c>
      <c r="C3" s="1">
        <v>1.0750759999999999</v>
      </c>
      <c r="D3" s="1">
        <v>1.1684110000000001</v>
      </c>
      <c r="E3" s="1">
        <v>1.1127469999999999</v>
      </c>
      <c r="F3" s="1">
        <v>0.87288699999999997</v>
      </c>
      <c r="G3" s="1">
        <v>0.75326199999999999</v>
      </c>
      <c r="H3" s="1">
        <v>0.70174800000000004</v>
      </c>
      <c r="I3" s="1">
        <v>0.68525199999999997</v>
      </c>
      <c r="J3" s="1">
        <v>0.64588400000000001</v>
      </c>
      <c r="K3" s="1">
        <v>0.28114800000000001</v>
      </c>
      <c r="L3" s="1">
        <v>0.30329699999999998</v>
      </c>
      <c r="M3" s="1">
        <v>0.34875600000000001</v>
      </c>
    </row>
  </sheetData>
  <mergeCells count="4">
    <mergeCell ref="B1:D1"/>
    <mergeCell ref="E1:G1"/>
    <mergeCell ref="H1:J1"/>
    <mergeCell ref="K1:M1"/>
  </mergeCells>
  <phoneticPr fontId="2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C4EE0-A2A1-4924-A154-9F64AD53724C}">
  <dimension ref="A1:R7"/>
  <sheetViews>
    <sheetView workbookViewId="0">
      <selection activeCell="L31" sqref="A1:XFD1048576"/>
    </sheetView>
  </sheetViews>
  <sheetFormatPr defaultRowHeight="14"/>
  <sheetData>
    <row r="1" spans="1:18">
      <c r="A1" s="35" t="s">
        <v>232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28" t="s">
        <v>0</v>
      </c>
      <c r="B2" s="28"/>
      <c r="C2" s="28"/>
      <c r="D2" s="28" t="s">
        <v>1</v>
      </c>
      <c r="E2" s="28"/>
      <c r="F2" s="28"/>
      <c r="G2" s="28" t="s">
        <v>56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57</v>
      </c>
      <c r="Q2" s="28"/>
      <c r="R2" s="28"/>
    </row>
    <row r="3" spans="1:18">
      <c r="A3" s="1">
        <v>1.8662210718929499</v>
      </c>
      <c r="B3" s="1">
        <v>0.72384875380298996</v>
      </c>
      <c r="C3" s="1">
        <v>0.99994191084289996</v>
      </c>
      <c r="D3" s="1">
        <v>12.897105836223499</v>
      </c>
      <c r="E3" s="1">
        <v>9.9796017247691502</v>
      </c>
      <c r="F3" s="1">
        <v>16.485886939040402</v>
      </c>
      <c r="G3" s="1">
        <v>2.75164592486342</v>
      </c>
      <c r="H3" s="1">
        <v>1.72244201390091</v>
      </c>
      <c r="I3" s="1">
        <v>2.2952122733915701</v>
      </c>
      <c r="J3" s="1">
        <v>210.645856775239</v>
      </c>
      <c r="K3" s="1">
        <v>243.141546005062</v>
      </c>
      <c r="L3" s="1">
        <v>433.57955905013699</v>
      </c>
      <c r="M3" s="1">
        <v>1614.5172841495901</v>
      </c>
      <c r="N3" s="1">
        <v>1827.0779820524101</v>
      </c>
      <c r="O3" s="1">
        <v>1060.3771334601499</v>
      </c>
      <c r="P3" s="1">
        <v>264.52659834481898</v>
      </c>
      <c r="Q3" s="1">
        <v>302.15947578277701</v>
      </c>
      <c r="R3" s="1">
        <v>363.62094822044298</v>
      </c>
    </row>
    <row r="5" spans="1:18">
      <c r="A5" s="35" t="s">
        <v>241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>
      <c r="A6" s="28" t="s">
        <v>0</v>
      </c>
      <c r="B6" s="28"/>
      <c r="C6" s="28"/>
      <c r="D6" s="28" t="s">
        <v>1</v>
      </c>
      <c r="E6" s="28"/>
      <c r="F6" s="28"/>
      <c r="G6" s="28" t="s">
        <v>56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57</v>
      </c>
      <c r="Q6" s="28"/>
      <c r="R6" s="28"/>
    </row>
    <row r="7" spans="1:18">
      <c r="A7" s="1">
        <v>0.83055599900150001</v>
      </c>
      <c r="B7" s="1">
        <v>0.99999486698415996</v>
      </c>
      <c r="C7" s="1">
        <v>1.0981904306991499</v>
      </c>
      <c r="D7" s="1">
        <v>3.0276033878395099</v>
      </c>
      <c r="E7" s="1">
        <v>2.4402718719166501</v>
      </c>
      <c r="F7" s="1">
        <v>3.0807542632792599</v>
      </c>
      <c r="G7" s="1">
        <v>0.60091795718579</v>
      </c>
      <c r="H7" s="1">
        <v>0.58285148000775999</v>
      </c>
      <c r="I7" s="1">
        <v>0.52954210354849995</v>
      </c>
      <c r="J7" s="1">
        <v>95.176773726822901</v>
      </c>
      <c r="K7" s="1">
        <v>95.140352717062996</v>
      </c>
      <c r="L7" s="1">
        <v>98.805694624144195</v>
      </c>
      <c r="M7" s="1">
        <v>156.84689016396101</v>
      </c>
      <c r="N7" s="1">
        <v>231.72027892986699</v>
      </c>
      <c r="O7" s="1">
        <v>206.56156186343901</v>
      </c>
      <c r="P7" s="1">
        <v>104.94396917939299</v>
      </c>
      <c r="Q7" s="1">
        <v>68.815979536292602</v>
      </c>
      <c r="R7" s="1">
        <v>104.04806286702301</v>
      </c>
    </row>
  </sheetData>
  <mergeCells count="14">
    <mergeCell ref="P2:R2"/>
    <mergeCell ref="A1:R1"/>
    <mergeCell ref="A6:C6"/>
    <mergeCell ref="D6:F6"/>
    <mergeCell ref="G6:I6"/>
    <mergeCell ref="J6:L6"/>
    <mergeCell ref="M6:O6"/>
    <mergeCell ref="P6:R6"/>
    <mergeCell ref="A5:R5"/>
    <mergeCell ref="A2:C2"/>
    <mergeCell ref="D2:F2"/>
    <mergeCell ref="G2:I2"/>
    <mergeCell ref="J2:L2"/>
    <mergeCell ref="M2:O2"/>
  </mergeCells>
  <phoneticPr fontId="2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D2460-41C2-45F7-9475-D7AD7A56ED5F}">
  <dimension ref="A1:R7"/>
  <sheetViews>
    <sheetView workbookViewId="0">
      <selection activeCell="Q27" sqref="A1:XFD1048576"/>
    </sheetView>
  </sheetViews>
  <sheetFormatPr defaultRowHeight="14"/>
  <sheetData>
    <row r="1" spans="1:18">
      <c r="A1" s="35" t="s">
        <v>232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>
      <c r="A2" s="28" t="s">
        <v>0</v>
      </c>
      <c r="B2" s="28"/>
      <c r="C2" s="28"/>
      <c r="D2" s="28" t="s">
        <v>1</v>
      </c>
      <c r="E2" s="28"/>
      <c r="F2" s="28"/>
      <c r="G2" s="28" t="s">
        <v>56</v>
      </c>
      <c r="H2" s="28"/>
      <c r="I2" s="28"/>
      <c r="J2" s="28" t="s">
        <v>2</v>
      </c>
      <c r="K2" s="28"/>
      <c r="L2" s="28"/>
      <c r="M2" s="28" t="s">
        <v>3</v>
      </c>
      <c r="N2" s="28"/>
      <c r="O2" s="28"/>
      <c r="P2" s="28" t="s">
        <v>57</v>
      </c>
      <c r="Q2" s="28"/>
      <c r="R2" s="28"/>
    </row>
    <row r="3" spans="1:18">
      <c r="A3" s="1">
        <v>0.90154172973171798</v>
      </c>
      <c r="B3" s="1">
        <v>0.99999895651450998</v>
      </c>
      <c r="C3" s="1">
        <v>1.8860357699494501</v>
      </c>
      <c r="D3" s="1">
        <v>8.0801591993389099</v>
      </c>
      <c r="E3" s="1">
        <v>4.6647392443255198</v>
      </c>
      <c r="F3" s="1">
        <v>6.2009023143615103</v>
      </c>
      <c r="G3" s="1">
        <v>2.3150062736928101</v>
      </c>
      <c r="H3" s="1">
        <v>2.3711529145101098</v>
      </c>
      <c r="I3" s="1">
        <v>1.28570250429236</v>
      </c>
      <c r="J3" s="1">
        <v>241.217487946869</v>
      </c>
      <c r="K3" s="1">
        <v>272.92412759003997</v>
      </c>
      <c r="L3" s="1">
        <v>304.08674081612003</v>
      </c>
      <c r="M3" s="1">
        <v>563.47725235353096</v>
      </c>
      <c r="N3" s="1">
        <v>492.26361473896202</v>
      </c>
      <c r="O3" s="1">
        <v>482.08239342632697</v>
      </c>
      <c r="P3" s="1">
        <v>178.880863220104</v>
      </c>
      <c r="Q3" s="1">
        <v>148.763660169822</v>
      </c>
      <c r="R3" s="1">
        <v>249.49452108883801</v>
      </c>
    </row>
    <row r="5" spans="1:18">
      <c r="A5" s="35" t="s">
        <v>241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spans="1:18">
      <c r="A6" s="28" t="s">
        <v>0</v>
      </c>
      <c r="B6" s="28"/>
      <c r="C6" s="28"/>
      <c r="D6" s="28" t="s">
        <v>1</v>
      </c>
      <c r="E6" s="28"/>
      <c r="F6" s="28"/>
      <c r="G6" s="28" t="s">
        <v>56</v>
      </c>
      <c r="H6" s="28"/>
      <c r="I6" s="28"/>
      <c r="J6" s="28" t="s">
        <v>2</v>
      </c>
      <c r="K6" s="28"/>
      <c r="L6" s="28"/>
      <c r="M6" s="28" t="s">
        <v>3</v>
      </c>
      <c r="N6" s="28"/>
      <c r="O6" s="28"/>
      <c r="P6" s="28" t="s">
        <v>57</v>
      </c>
      <c r="Q6" s="28"/>
      <c r="R6" s="28"/>
    </row>
    <row r="7" spans="1:18">
      <c r="A7" s="1">
        <v>0.99998349537278597</v>
      </c>
      <c r="B7" s="1">
        <v>0.71613710115207196</v>
      </c>
      <c r="C7" s="1">
        <v>1.3101815371146901</v>
      </c>
      <c r="D7" s="1">
        <v>3.1080428322403999</v>
      </c>
      <c r="E7" s="1">
        <v>2.3159470057929998</v>
      </c>
      <c r="F7" s="1">
        <v>3.2758131245955102</v>
      </c>
      <c r="G7" s="1">
        <v>0.50423492795665703</v>
      </c>
      <c r="H7" s="1">
        <v>0.55922544670914598</v>
      </c>
      <c r="I7" s="1">
        <v>0.59729617763431897</v>
      </c>
      <c r="J7" s="1">
        <v>137.72376981225699</v>
      </c>
      <c r="K7" s="1">
        <v>124.25910089583201</v>
      </c>
      <c r="L7" s="1">
        <v>115.117163927582</v>
      </c>
      <c r="M7" s="1">
        <v>223.37674980621799</v>
      </c>
      <c r="N7" s="1">
        <v>316.25741882825997</v>
      </c>
      <c r="O7" s="1">
        <v>232.934423958595</v>
      </c>
      <c r="P7" s="1">
        <v>91.397267235445995</v>
      </c>
      <c r="Q7" s="1">
        <v>85.359943726041806</v>
      </c>
      <c r="R7" s="1">
        <v>114.805134666182</v>
      </c>
    </row>
  </sheetData>
  <mergeCells count="14">
    <mergeCell ref="A1:R1"/>
    <mergeCell ref="A5:R5"/>
    <mergeCell ref="A6:C6"/>
    <mergeCell ref="D6:F6"/>
    <mergeCell ref="G6:I6"/>
    <mergeCell ref="J6:L6"/>
    <mergeCell ref="M6:O6"/>
    <mergeCell ref="P6:R6"/>
    <mergeCell ref="A2:C2"/>
    <mergeCell ref="D2:F2"/>
    <mergeCell ref="G2:I2"/>
    <mergeCell ref="J2:L2"/>
    <mergeCell ref="M2:O2"/>
    <mergeCell ref="P2:R2"/>
  </mergeCells>
  <phoneticPr fontId="2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F5DBE-FAA9-4D49-B951-7D37FFF610C7}">
  <dimension ref="A1:R2"/>
  <sheetViews>
    <sheetView workbookViewId="0">
      <selection sqref="A1:R2"/>
    </sheetView>
  </sheetViews>
  <sheetFormatPr defaultRowHeight="14"/>
  <sheetData>
    <row r="1" spans="1:18">
      <c r="A1" s="28" t="s">
        <v>0</v>
      </c>
      <c r="B1" s="28"/>
      <c r="C1" s="28"/>
      <c r="D1" s="28" t="s">
        <v>1</v>
      </c>
      <c r="E1" s="28"/>
      <c r="F1" s="28"/>
      <c r="G1" s="28" t="s">
        <v>56</v>
      </c>
      <c r="H1" s="28"/>
      <c r="I1" s="28"/>
      <c r="J1" s="28" t="s">
        <v>2</v>
      </c>
      <c r="K1" s="28"/>
      <c r="L1" s="28"/>
      <c r="M1" s="28" t="s">
        <v>3</v>
      </c>
      <c r="N1" s="28"/>
      <c r="O1" s="28"/>
      <c r="P1" s="28" t="s">
        <v>57</v>
      </c>
      <c r="Q1" s="28"/>
      <c r="R1" s="28"/>
    </row>
    <row r="2" spans="1:18">
      <c r="A2" s="1">
        <v>0.99953932657002798</v>
      </c>
      <c r="B2" s="1">
        <v>0.67837817062607697</v>
      </c>
      <c r="C2" s="1">
        <v>1.57892865544246</v>
      </c>
      <c r="D2" s="1">
        <v>9.3237603702384604</v>
      </c>
      <c r="E2" s="1">
        <v>6.80279461493038</v>
      </c>
      <c r="F2" s="1">
        <v>7.7989745269625503</v>
      </c>
      <c r="G2" s="1">
        <v>3.5119121576367398</v>
      </c>
      <c r="H2" s="1">
        <v>0.71659545041745198</v>
      </c>
      <c r="I2" s="1">
        <v>4.7771626807540999</v>
      </c>
      <c r="J2" s="1">
        <v>236.612429143822</v>
      </c>
      <c r="K2" s="1">
        <v>282.490456533376</v>
      </c>
      <c r="L2" s="1">
        <v>252.373863959608</v>
      </c>
      <c r="M2" s="1">
        <v>11264.8933597296</v>
      </c>
      <c r="N2" s="1">
        <v>13309.594955570499</v>
      </c>
      <c r="O2" s="1">
        <v>13938.387337271801</v>
      </c>
      <c r="P2" s="1">
        <v>404.90532213199299</v>
      </c>
      <c r="Q2" s="1">
        <v>419.29657188902098</v>
      </c>
      <c r="R2" s="1">
        <v>549.68953584229405</v>
      </c>
    </row>
  </sheetData>
  <mergeCells count="6">
    <mergeCell ref="P1:R1"/>
    <mergeCell ref="A1:C1"/>
    <mergeCell ref="D1:F1"/>
    <mergeCell ref="G1:I1"/>
    <mergeCell ref="J1:L1"/>
    <mergeCell ref="M1:O1"/>
  </mergeCells>
  <phoneticPr fontId="2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031C0-1A63-4A93-B87B-5DF0F620E57D}">
  <dimension ref="A1:R2"/>
  <sheetViews>
    <sheetView workbookViewId="0">
      <selection activeCell="Q24" sqref="A1:XFD1048576"/>
    </sheetView>
  </sheetViews>
  <sheetFormatPr defaultRowHeight="14"/>
  <sheetData>
    <row r="1" spans="1:18">
      <c r="A1" s="28" t="s">
        <v>0</v>
      </c>
      <c r="B1" s="28"/>
      <c r="C1" s="28"/>
      <c r="D1" s="28" t="s">
        <v>1</v>
      </c>
      <c r="E1" s="28"/>
      <c r="F1" s="28"/>
      <c r="G1" s="28" t="s">
        <v>56</v>
      </c>
      <c r="H1" s="28"/>
      <c r="I1" s="28"/>
      <c r="J1" s="28" t="s">
        <v>2</v>
      </c>
      <c r="K1" s="28"/>
      <c r="L1" s="28"/>
      <c r="M1" s="28" t="s">
        <v>3</v>
      </c>
      <c r="N1" s="28"/>
      <c r="O1" s="28"/>
      <c r="P1" s="28" t="s">
        <v>57</v>
      </c>
      <c r="Q1" s="28"/>
      <c r="R1" s="28"/>
    </row>
    <row r="2" spans="1:18">
      <c r="A2" s="1">
        <v>0.99998616168982002</v>
      </c>
      <c r="B2" s="1">
        <v>0.94608588024759999</v>
      </c>
      <c r="C2" s="1">
        <v>1.33329164879805</v>
      </c>
      <c r="D2" s="1">
        <v>2.8013517532737802</v>
      </c>
      <c r="E2" s="1">
        <v>3.0312998084374398</v>
      </c>
      <c r="F2" s="1">
        <v>3.0175728900906398</v>
      </c>
      <c r="G2" s="1">
        <v>1.48260411090014</v>
      </c>
      <c r="H2" s="1">
        <v>1.19901321416835</v>
      </c>
      <c r="I2" s="1">
        <v>1.2356043471287601</v>
      </c>
      <c r="J2" s="1">
        <v>32.435628092096003</v>
      </c>
      <c r="K2" s="1">
        <v>31.490106472978901</v>
      </c>
      <c r="L2" s="1">
        <v>45.591218908735598</v>
      </c>
      <c r="M2" s="1">
        <v>81.128313040024096</v>
      </c>
      <c r="N2" s="1">
        <v>97.704722693312206</v>
      </c>
      <c r="O2" s="1">
        <v>93.689113785156493</v>
      </c>
      <c r="P2" s="1">
        <v>43.102395458145999</v>
      </c>
      <c r="Q2" s="1">
        <v>33.510354850097798</v>
      </c>
      <c r="R2" s="1">
        <v>60.597706144304802</v>
      </c>
    </row>
  </sheetData>
  <mergeCells count="6">
    <mergeCell ref="P1:R1"/>
    <mergeCell ref="A1:C1"/>
    <mergeCell ref="D1:F1"/>
    <mergeCell ref="G1:I1"/>
    <mergeCell ref="J1:L1"/>
    <mergeCell ref="M1:O1"/>
  </mergeCells>
  <phoneticPr fontId="2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3F2A3-7FAB-4B28-B855-AA7E65E76299}">
  <dimension ref="A1:R2"/>
  <sheetViews>
    <sheetView workbookViewId="0">
      <selection activeCell="P27" sqref="A1:XFD1048576"/>
    </sheetView>
  </sheetViews>
  <sheetFormatPr defaultRowHeight="14"/>
  <sheetData>
    <row r="1" spans="1:18">
      <c r="A1" s="28" t="s">
        <v>0</v>
      </c>
      <c r="B1" s="28"/>
      <c r="C1" s="28"/>
      <c r="D1" s="28" t="s">
        <v>1</v>
      </c>
      <c r="E1" s="28"/>
      <c r="F1" s="28"/>
      <c r="G1" s="28" t="s">
        <v>56</v>
      </c>
      <c r="H1" s="28"/>
      <c r="I1" s="28"/>
      <c r="J1" s="28" t="s">
        <v>2</v>
      </c>
      <c r="K1" s="28"/>
      <c r="L1" s="28"/>
      <c r="M1" s="28" t="s">
        <v>3</v>
      </c>
      <c r="N1" s="28"/>
      <c r="O1" s="28"/>
      <c r="P1" s="28" t="s">
        <v>57</v>
      </c>
      <c r="Q1" s="28"/>
      <c r="R1" s="28"/>
    </row>
    <row r="2" spans="1:18">
      <c r="A2" s="1">
        <v>0.92752307163224301</v>
      </c>
      <c r="B2" s="1">
        <v>1.05510617680146</v>
      </c>
      <c r="C2" s="1">
        <v>0.99998637956451297</v>
      </c>
      <c r="D2" s="1">
        <v>5.2554054313497298</v>
      </c>
      <c r="E2" s="1">
        <v>5.3894070973226498</v>
      </c>
      <c r="F2" s="1">
        <v>7.9682245484776102</v>
      </c>
      <c r="G2" s="1">
        <v>1.22134891934835</v>
      </c>
      <c r="H2" s="1">
        <v>0.89621776517991403</v>
      </c>
      <c r="I2" s="1">
        <v>0.96007672822283996</v>
      </c>
      <c r="J2" s="1">
        <v>7.8881976285594799</v>
      </c>
      <c r="K2" s="1">
        <v>9.6198441572837492</v>
      </c>
      <c r="L2" s="1">
        <v>8.6953403356610401</v>
      </c>
      <c r="M2" s="1">
        <v>73.325674104359294</v>
      </c>
      <c r="N2" s="1">
        <v>60.652542537563903</v>
      </c>
      <c r="O2" s="1">
        <v>67.038093389957098</v>
      </c>
      <c r="P2" s="1">
        <v>8.1044663300141497</v>
      </c>
      <c r="Q2" s="1">
        <v>9.3855883951533592</v>
      </c>
      <c r="R2" s="1">
        <v>6.4133593305241003</v>
      </c>
    </row>
  </sheetData>
  <mergeCells count="6">
    <mergeCell ref="P1:R1"/>
    <mergeCell ref="A1:C1"/>
    <mergeCell ref="D1:F1"/>
    <mergeCell ref="G1:I1"/>
    <mergeCell ref="J1:L1"/>
    <mergeCell ref="M1:O1"/>
  </mergeCells>
  <phoneticPr fontId="2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CE95-E391-4C5F-8730-4EB03E2867C1}">
  <dimension ref="A1:L43"/>
  <sheetViews>
    <sheetView topLeftCell="A22" workbookViewId="0">
      <selection activeCell="S39" sqref="A1:XFD1048576"/>
    </sheetView>
  </sheetViews>
  <sheetFormatPr defaultRowHeight="14"/>
  <sheetData>
    <row r="1" spans="1:12">
      <c r="A1" s="37" t="s">
        <v>240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28" t="s">
        <v>0</v>
      </c>
      <c r="B2" s="28"/>
      <c r="C2" s="28"/>
      <c r="D2" s="28" t="s">
        <v>2</v>
      </c>
      <c r="E2" s="28"/>
      <c r="F2" s="28"/>
      <c r="G2" s="28" t="s">
        <v>3</v>
      </c>
      <c r="H2" s="28"/>
      <c r="I2" s="28"/>
      <c r="J2" s="28" t="s">
        <v>57</v>
      </c>
      <c r="K2" s="28"/>
      <c r="L2" s="28"/>
    </row>
    <row r="3" spans="1:12">
      <c r="A3" s="1">
        <v>0.93184800000000001</v>
      </c>
      <c r="B3" s="1">
        <v>0.997784</v>
      </c>
      <c r="C3" s="1">
        <v>1.016467</v>
      </c>
      <c r="D3" s="1">
        <v>1.479714</v>
      </c>
      <c r="E3" s="1">
        <v>1.3726659999999999</v>
      </c>
      <c r="F3" s="1">
        <v>1.484005</v>
      </c>
      <c r="G3" s="1">
        <v>0.15623500000000001</v>
      </c>
      <c r="H3" s="1">
        <v>0.16644999999999999</v>
      </c>
      <c r="I3" s="1">
        <v>0.14308799999999999</v>
      </c>
      <c r="J3" s="1">
        <v>0.28500999999999999</v>
      </c>
      <c r="K3" s="1">
        <v>0.23982300000000001</v>
      </c>
      <c r="L3" s="1">
        <v>0.25065799999999999</v>
      </c>
    </row>
    <row r="5" spans="1:12">
      <c r="A5" s="37" t="s">
        <v>90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>
      <c r="A6" s="28" t="s">
        <v>0</v>
      </c>
      <c r="B6" s="28"/>
      <c r="C6" s="28"/>
      <c r="D6" s="28" t="s">
        <v>2</v>
      </c>
      <c r="E6" s="28"/>
      <c r="F6" s="28"/>
      <c r="G6" s="28" t="s">
        <v>3</v>
      </c>
      <c r="H6" s="28"/>
      <c r="I6" s="28"/>
      <c r="J6" s="28" t="s">
        <v>57</v>
      </c>
      <c r="K6" s="28"/>
      <c r="L6" s="28"/>
    </row>
    <row r="7" spans="1:12">
      <c r="A7" s="1">
        <v>1</v>
      </c>
      <c r="B7" s="1">
        <v>1.0934120000000001</v>
      </c>
      <c r="C7" s="1">
        <v>1.463551</v>
      </c>
      <c r="D7" s="1">
        <v>2.0287730000000002</v>
      </c>
      <c r="E7" s="1">
        <v>1.7637130000000001</v>
      </c>
      <c r="F7" s="1">
        <v>2.100902</v>
      </c>
      <c r="G7" s="1">
        <v>0.125391</v>
      </c>
      <c r="H7" s="1">
        <v>0.107471</v>
      </c>
      <c r="I7" s="1">
        <v>9.3147999999999995E-2</v>
      </c>
      <c r="J7" s="1">
        <v>0.67452999999999996</v>
      </c>
      <c r="K7" s="1">
        <v>0.76641899999999996</v>
      </c>
      <c r="L7" s="1">
        <v>0.81835999999999998</v>
      </c>
    </row>
    <row r="9" spans="1:12">
      <c r="A9" s="37" t="s">
        <v>242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>
      <c r="A10" s="28" t="s">
        <v>0</v>
      </c>
      <c r="B10" s="28"/>
      <c r="C10" s="28"/>
      <c r="D10" s="28" t="s">
        <v>2</v>
      </c>
      <c r="E10" s="28"/>
      <c r="F10" s="28"/>
      <c r="G10" s="28" t="s">
        <v>3</v>
      </c>
      <c r="H10" s="28"/>
      <c r="I10" s="28"/>
      <c r="J10" s="28" t="s">
        <v>57</v>
      </c>
      <c r="K10" s="28"/>
      <c r="L10" s="28"/>
    </row>
    <row r="11" spans="1:12">
      <c r="A11" s="1">
        <v>0.89868499999999996</v>
      </c>
      <c r="B11" s="1">
        <v>1</v>
      </c>
      <c r="C11" s="1">
        <v>1.0635030000000001</v>
      </c>
      <c r="D11" s="1">
        <v>1.049337</v>
      </c>
      <c r="E11" s="1">
        <v>1.0517510000000001</v>
      </c>
      <c r="F11" s="1">
        <v>1.0710599999999999</v>
      </c>
      <c r="G11" s="1">
        <v>0.501278</v>
      </c>
      <c r="H11" s="1">
        <v>0.43230400000000002</v>
      </c>
      <c r="I11" s="1">
        <v>0.42734699999999998</v>
      </c>
      <c r="J11" s="1">
        <v>0.28836400000000001</v>
      </c>
      <c r="K11" s="1">
        <v>0.28215000000000001</v>
      </c>
      <c r="L11" s="1">
        <v>0.27700000000000002</v>
      </c>
    </row>
    <row r="13" spans="1:12">
      <c r="A13" s="37" t="s">
        <v>243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</row>
    <row r="14" spans="1:12">
      <c r="A14" s="28" t="s">
        <v>0</v>
      </c>
      <c r="B14" s="28"/>
      <c r="C14" s="28"/>
      <c r="D14" s="28" t="s">
        <v>2</v>
      </c>
      <c r="E14" s="28"/>
      <c r="F14" s="28"/>
      <c r="G14" s="28" t="s">
        <v>3</v>
      </c>
      <c r="H14" s="28"/>
      <c r="I14" s="28"/>
      <c r="J14" s="28" t="s">
        <v>57</v>
      </c>
      <c r="K14" s="28"/>
      <c r="L14" s="28"/>
    </row>
    <row r="15" spans="1:12">
      <c r="A15" s="1">
        <v>0.90090599999999998</v>
      </c>
      <c r="B15" s="1">
        <v>1</v>
      </c>
      <c r="C15" s="1">
        <v>1.0827230000000001</v>
      </c>
      <c r="D15" s="1">
        <v>1.09335</v>
      </c>
      <c r="E15" s="1">
        <v>1.0652969999999999</v>
      </c>
      <c r="F15" s="1">
        <v>1.0901780000000001</v>
      </c>
      <c r="G15" s="1">
        <v>0.50451500000000005</v>
      </c>
      <c r="H15" s="1">
        <v>0.43989499999999998</v>
      </c>
      <c r="I15" s="1">
        <v>0.41811900000000002</v>
      </c>
      <c r="J15" s="1">
        <v>0.31814599999999998</v>
      </c>
      <c r="K15" s="1">
        <v>0.28961100000000001</v>
      </c>
      <c r="L15" s="1">
        <v>0.28245900000000002</v>
      </c>
    </row>
    <row r="17" spans="1:12">
      <c r="A17" s="37" t="s">
        <v>244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8" spans="1:12">
      <c r="A18" s="28" t="s">
        <v>0</v>
      </c>
      <c r="B18" s="28"/>
      <c r="C18" s="28"/>
      <c r="D18" s="28" t="s">
        <v>2</v>
      </c>
      <c r="E18" s="28"/>
      <c r="F18" s="28"/>
      <c r="G18" s="28" t="s">
        <v>3</v>
      </c>
      <c r="H18" s="28"/>
      <c r="I18" s="28"/>
      <c r="J18" s="28" t="s">
        <v>57</v>
      </c>
      <c r="K18" s="28"/>
      <c r="L18" s="28"/>
    </row>
    <row r="19" spans="1:12">
      <c r="A19" s="1">
        <v>1</v>
      </c>
      <c r="B19" s="1">
        <v>1.0142340000000001</v>
      </c>
      <c r="C19" s="1">
        <v>0.82949499999999998</v>
      </c>
      <c r="D19" s="1">
        <v>0.904389</v>
      </c>
      <c r="E19" s="1">
        <v>0.93589299999999997</v>
      </c>
      <c r="F19" s="1">
        <v>0.96674700000000002</v>
      </c>
      <c r="G19" s="1">
        <v>0.41310400000000003</v>
      </c>
      <c r="H19" s="1">
        <v>0.40101100000000001</v>
      </c>
      <c r="I19" s="1">
        <v>0.43268899999999999</v>
      </c>
      <c r="J19" s="1">
        <v>0.174729</v>
      </c>
      <c r="K19" s="1">
        <v>0.180648</v>
      </c>
      <c r="L19" s="1">
        <v>0.174849</v>
      </c>
    </row>
    <row r="21" spans="1:12">
      <c r="A21" s="37" t="s">
        <v>245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</row>
    <row r="22" spans="1:12">
      <c r="A22" s="28" t="s">
        <v>0</v>
      </c>
      <c r="B22" s="28"/>
      <c r="C22" s="28"/>
      <c r="D22" s="28" t="s">
        <v>2</v>
      </c>
      <c r="E22" s="28"/>
      <c r="F22" s="28"/>
      <c r="G22" s="28" t="s">
        <v>3</v>
      </c>
      <c r="H22" s="28"/>
      <c r="I22" s="28"/>
      <c r="J22" s="28" t="s">
        <v>57</v>
      </c>
      <c r="K22" s="28"/>
      <c r="L22" s="28"/>
    </row>
    <row r="23" spans="1:12">
      <c r="A23" s="1">
        <v>0.396146</v>
      </c>
      <c r="B23" s="1">
        <v>0.99998500000000001</v>
      </c>
      <c r="C23" s="1">
        <v>1.0283599999999999</v>
      </c>
      <c r="D23" s="1">
        <v>1.279981</v>
      </c>
      <c r="E23" s="1">
        <v>0.90837500000000004</v>
      </c>
      <c r="F23" s="1">
        <v>1.630811</v>
      </c>
      <c r="G23" s="1">
        <v>1.451049</v>
      </c>
      <c r="H23" s="1">
        <v>2.2135129999999998</v>
      </c>
      <c r="I23" s="1">
        <v>1.2379629999999999</v>
      </c>
      <c r="J23" s="1">
        <v>1.5266200000000001</v>
      </c>
      <c r="K23" s="1">
        <v>1.475085</v>
      </c>
      <c r="L23" s="1">
        <v>1.3677060000000001</v>
      </c>
    </row>
    <row r="25" spans="1:12">
      <c r="A25" s="37" t="s">
        <v>246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</row>
    <row r="26" spans="1:12">
      <c r="A26" s="28" t="s">
        <v>0</v>
      </c>
      <c r="B26" s="28"/>
      <c r="C26" s="28"/>
      <c r="D26" s="28" t="s">
        <v>2</v>
      </c>
      <c r="E26" s="28"/>
      <c r="F26" s="28"/>
      <c r="G26" s="28" t="s">
        <v>3</v>
      </c>
      <c r="H26" s="28"/>
      <c r="I26" s="28"/>
      <c r="J26" s="28" t="s">
        <v>57</v>
      </c>
      <c r="K26" s="28"/>
      <c r="L26" s="28"/>
    </row>
    <row r="27" spans="1:12">
      <c r="A27" s="1">
        <v>0.84254899999999999</v>
      </c>
      <c r="B27" s="1">
        <v>1</v>
      </c>
      <c r="C27" s="1">
        <v>1.551577</v>
      </c>
      <c r="D27" s="1">
        <v>1.5383359999999999</v>
      </c>
      <c r="E27" s="1">
        <v>1.606063</v>
      </c>
      <c r="F27" s="1">
        <v>1.5280499999999999</v>
      </c>
      <c r="G27" s="1">
        <v>1.7601119999999999</v>
      </c>
      <c r="H27" s="1">
        <v>1.166593</v>
      </c>
      <c r="I27" s="1">
        <v>1.712086</v>
      </c>
      <c r="J27" s="1">
        <v>1.336687</v>
      </c>
      <c r="K27" s="1">
        <v>1.0257940000000001</v>
      </c>
      <c r="L27" s="1">
        <v>1.459481</v>
      </c>
    </row>
    <row r="29" spans="1:12">
      <c r="A29" s="37" t="s">
        <v>247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</row>
    <row r="30" spans="1:12">
      <c r="A30" s="28" t="s">
        <v>0</v>
      </c>
      <c r="B30" s="28"/>
      <c r="C30" s="28"/>
      <c r="D30" s="28" t="s">
        <v>2</v>
      </c>
      <c r="E30" s="28"/>
      <c r="F30" s="28"/>
      <c r="G30" s="28" t="s">
        <v>3</v>
      </c>
      <c r="H30" s="28"/>
      <c r="I30" s="28"/>
      <c r="J30" s="28" t="s">
        <v>57</v>
      </c>
      <c r="K30" s="28"/>
      <c r="L30" s="28"/>
    </row>
    <row r="31" spans="1:12">
      <c r="A31" s="1">
        <v>1.0451589999999999</v>
      </c>
      <c r="B31" s="1">
        <v>1</v>
      </c>
      <c r="C31" s="1">
        <v>0.87914499999999995</v>
      </c>
      <c r="D31" s="1">
        <v>0.76612800000000003</v>
      </c>
      <c r="E31" s="1">
        <v>0.72617799999999999</v>
      </c>
      <c r="F31" s="1">
        <v>0.71969099999999997</v>
      </c>
      <c r="G31" s="1">
        <v>0.33357999999999999</v>
      </c>
      <c r="H31" s="1">
        <v>0.31318400000000002</v>
      </c>
      <c r="I31" s="1">
        <v>0.32896199999999998</v>
      </c>
      <c r="J31" s="1">
        <v>0.198127</v>
      </c>
      <c r="K31" s="1">
        <v>0.211173</v>
      </c>
      <c r="L31" s="1">
        <v>0.21537899999999999</v>
      </c>
    </row>
    <row r="33" spans="1:12">
      <c r="A33" s="37" t="s">
        <v>248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</row>
    <row r="34" spans="1:12">
      <c r="A34" s="28" t="s">
        <v>0</v>
      </c>
      <c r="B34" s="28"/>
      <c r="C34" s="28"/>
      <c r="D34" s="28" t="s">
        <v>2</v>
      </c>
      <c r="E34" s="28"/>
      <c r="F34" s="28"/>
      <c r="G34" s="28" t="s">
        <v>3</v>
      </c>
      <c r="H34" s="28"/>
      <c r="I34" s="28"/>
      <c r="J34" s="28" t="s">
        <v>57</v>
      </c>
      <c r="K34" s="28"/>
      <c r="L34" s="28"/>
    </row>
    <row r="35" spans="1:12">
      <c r="A35" s="1">
        <v>0.93379400000000001</v>
      </c>
      <c r="B35" s="1">
        <v>1.0000009999999999</v>
      </c>
      <c r="C35" s="1">
        <v>1.062975</v>
      </c>
      <c r="D35" s="1">
        <v>1.560535</v>
      </c>
      <c r="E35" s="1">
        <v>1.644352</v>
      </c>
      <c r="F35" s="1">
        <v>1.7010419999999999</v>
      </c>
      <c r="G35" s="1">
        <v>1.1391830000000001</v>
      </c>
      <c r="H35" s="1">
        <v>1.0819829999999999</v>
      </c>
      <c r="I35" s="1">
        <v>1.06911</v>
      </c>
      <c r="J35" s="1">
        <v>0.79709300000000005</v>
      </c>
      <c r="K35" s="1">
        <v>0.68629200000000001</v>
      </c>
      <c r="L35" s="1">
        <v>0.74722200000000005</v>
      </c>
    </row>
    <row r="37" spans="1:12">
      <c r="A37" s="37" t="s">
        <v>249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</row>
    <row r="38" spans="1:12">
      <c r="A38" s="28" t="s">
        <v>0</v>
      </c>
      <c r="B38" s="28"/>
      <c r="C38" s="28"/>
      <c r="D38" s="28" t="s">
        <v>2</v>
      </c>
      <c r="E38" s="28"/>
      <c r="F38" s="28"/>
      <c r="G38" s="28" t="s">
        <v>3</v>
      </c>
      <c r="H38" s="28"/>
      <c r="I38" s="28"/>
      <c r="J38" s="28" t="s">
        <v>57</v>
      </c>
      <c r="K38" s="28"/>
      <c r="L38" s="28"/>
    </row>
    <row r="39" spans="1:12">
      <c r="A39" s="1">
        <v>1</v>
      </c>
      <c r="B39" s="1">
        <v>1.045777</v>
      </c>
      <c r="C39" s="1">
        <v>0.92143399999999998</v>
      </c>
      <c r="D39" s="1">
        <v>1.113367</v>
      </c>
      <c r="E39" s="1">
        <v>1.102662</v>
      </c>
      <c r="F39" s="1">
        <v>1.151079</v>
      </c>
      <c r="G39" s="1">
        <v>1.0473619999999999</v>
      </c>
      <c r="H39" s="1">
        <v>0.92629099999999998</v>
      </c>
      <c r="I39" s="1">
        <v>1.001207</v>
      </c>
      <c r="J39" s="1">
        <v>0.59894400000000003</v>
      </c>
      <c r="K39" s="1">
        <v>0.58317699999999995</v>
      </c>
      <c r="L39" s="1">
        <v>0.585924</v>
      </c>
    </row>
    <row r="41" spans="1:12">
      <c r="A41" s="37" t="s">
        <v>250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</row>
    <row r="42" spans="1:12">
      <c r="A42" s="28" t="s">
        <v>0</v>
      </c>
      <c r="B42" s="28"/>
      <c r="C42" s="28"/>
      <c r="D42" s="28" t="s">
        <v>2</v>
      </c>
      <c r="E42" s="28"/>
      <c r="F42" s="28"/>
      <c r="G42" s="28" t="s">
        <v>3</v>
      </c>
      <c r="H42" s="28"/>
      <c r="I42" s="28"/>
      <c r="J42" s="28" t="s">
        <v>57</v>
      </c>
      <c r="K42" s="28"/>
      <c r="L42" s="28"/>
    </row>
    <row r="43" spans="1:12">
      <c r="A43" s="1">
        <v>1</v>
      </c>
      <c r="B43" s="1">
        <v>1.0356131289999999</v>
      </c>
      <c r="C43" s="1">
        <v>1.1758270310000001</v>
      </c>
      <c r="D43" s="1">
        <v>1.3623479999999999</v>
      </c>
      <c r="E43" s="1">
        <v>1.161143</v>
      </c>
      <c r="F43" s="1">
        <v>0.978356</v>
      </c>
      <c r="G43" s="1">
        <v>0.70383300000000004</v>
      </c>
      <c r="H43" s="1">
        <v>0.82544600000000001</v>
      </c>
      <c r="I43" s="1">
        <v>0.68059099999999995</v>
      </c>
      <c r="J43" s="1">
        <v>0.89795499999999995</v>
      </c>
      <c r="K43" s="1">
        <v>0.60928899999999997</v>
      </c>
      <c r="L43" s="1">
        <v>0.67254599999999998</v>
      </c>
    </row>
  </sheetData>
  <mergeCells count="55">
    <mergeCell ref="A1:L1"/>
    <mergeCell ref="A5:L5"/>
    <mergeCell ref="J10:L10"/>
    <mergeCell ref="A14:C14"/>
    <mergeCell ref="D14:F14"/>
    <mergeCell ref="A2:C2"/>
    <mergeCell ref="D2:F2"/>
    <mergeCell ref="G2:I2"/>
    <mergeCell ref="J2:L2"/>
    <mergeCell ref="G14:I14"/>
    <mergeCell ref="J14:L14"/>
    <mergeCell ref="A33:L33"/>
    <mergeCell ref="A37:L37"/>
    <mergeCell ref="A41:L41"/>
    <mergeCell ref="A6:C6"/>
    <mergeCell ref="D6:F6"/>
    <mergeCell ref="G6:I6"/>
    <mergeCell ref="J6:L6"/>
    <mergeCell ref="A10:C10"/>
    <mergeCell ref="D10:F10"/>
    <mergeCell ref="A9:L9"/>
    <mergeCell ref="A13:L13"/>
    <mergeCell ref="A17:L17"/>
    <mergeCell ref="A21:L21"/>
    <mergeCell ref="A25:L25"/>
    <mergeCell ref="G10:I10"/>
    <mergeCell ref="A18:C18"/>
    <mergeCell ref="D18:F18"/>
    <mergeCell ref="G18:I18"/>
    <mergeCell ref="J18:L18"/>
    <mergeCell ref="A22:C22"/>
    <mergeCell ref="D22:F22"/>
    <mergeCell ref="G22:I22"/>
    <mergeCell ref="J22:L22"/>
    <mergeCell ref="A26:C26"/>
    <mergeCell ref="D26:F26"/>
    <mergeCell ref="G26:I26"/>
    <mergeCell ref="J26:L26"/>
    <mergeCell ref="A30:C30"/>
    <mergeCell ref="D30:F30"/>
    <mergeCell ref="G30:I30"/>
    <mergeCell ref="J30:L30"/>
    <mergeCell ref="A29:L29"/>
    <mergeCell ref="A42:C42"/>
    <mergeCell ref="D42:F42"/>
    <mergeCell ref="G42:I42"/>
    <mergeCell ref="J42:L42"/>
    <mergeCell ref="A34:C34"/>
    <mergeCell ref="D34:F34"/>
    <mergeCell ref="G34:I34"/>
    <mergeCell ref="J34:L34"/>
    <mergeCell ref="A38:C38"/>
    <mergeCell ref="D38:F38"/>
    <mergeCell ref="G38:I38"/>
    <mergeCell ref="J38:L38"/>
  </mergeCells>
  <phoneticPr fontId="2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B43FD-E416-4EFD-B024-4754B547A45E}">
  <dimension ref="A1:G4"/>
  <sheetViews>
    <sheetView workbookViewId="0">
      <selection activeCell="D9" sqref="A1:XFD1048576"/>
    </sheetView>
  </sheetViews>
  <sheetFormatPr defaultRowHeight="14"/>
  <cols>
    <col min="1" max="1" width="26.83203125" customWidth="1"/>
    <col min="4" max="4" width="12.6640625" customWidth="1"/>
  </cols>
  <sheetData>
    <row r="1" spans="1:7">
      <c r="A1" s="2" t="s">
        <v>0</v>
      </c>
      <c r="B1" s="2" t="s">
        <v>2</v>
      </c>
      <c r="C1" s="2"/>
      <c r="D1" s="2"/>
      <c r="E1" s="9" t="s">
        <v>3</v>
      </c>
      <c r="F1" s="2"/>
      <c r="G1" s="2"/>
    </row>
    <row r="2" spans="1:7">
      <c r="A2" s="1">
        <v>0.99999339811642596</v>
      </c>
      <c r="B2" s="1">
        <v>88.309901531291203</v>
      </c>
      <c r="C2" s="1">
        <v>63.707909198286202</v>
      </c>
      <c r="D2" s="1">
        <v>100.968575343103</v>
      </c>
      <c r="E2" s="1">
        <v>667.27131765895194</v>
      </c>
      <c r="F2" s="1">
        <v>912.43931332610305</v>
      </c>
      <c r="G2" s="1">
        <v>608.43106988859097</v>
      </c>
    </row>
    <row r="3" spans="1:7">
      <c r="A3" s="1">
        <v>0.82568169126195501</v>
      </c>
      <c r="B3" s="1">
        <v>75.672206179001904</v>
      </c>
      <c r="C3" s="1">
        <v>50.776735699514198</v>
      </c>
      <c r="D3" s="1">
        <v>104.627403023192</v>
      </c>
      <c r="E3" s="1">
        <v>677.09097708068805</v>
      </c>
      <c r="F3" s="1">
        <v>908.377080985048</v>
      </c>
      <c r="G3" s="1">
        <v>715.08446216463699</v>
      </c>
    </row>
    <row r="4" spans="1:7">
      <c r="A4" s="1">
        <v>1.19387948147718</v>
      </c>
      <c r="B4" s="1">
        <v>98.239467249256606</v>
      </c>
      <c r="C4" s="1">
        <v>78.519657171764607</v>
      </c>
      <c r="D4" s="1">
        <v>99.819756787568494</v>
      </c>
      <c r="E4" s="1">
        <v>600.80775848265</v>
      </c>
      <c r="F4" s="1">
        <v>902.597402686745</v>
      </c>
      <c r="G4" s="1">
        <v>675.80048690175499</v>
      </c>
    </row>
  </sheetData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1725-78FA-497F-A4C0-4CB090061CAA}">
  <dimension ref="A1:P15"/>
  <sheetViews>
    <sheetView workbookViewId="0">
      <selection activeCell="I28" sqref="I28"/>
    </sheetView>
  </sheetViews>
  <sheetFormatPr defaultRowHeight="14"/>
  <sheetData>
    <row r="1" spans="1:16">
      <c r="A1" s="2"/>
      <c r="B1" s="28" t="s">
        <v>81</v>
      </c>
      <c r="C1" s="28"/>
      <c r="D1" s="28"/>
      <c r="E1" s="28" t="s">
        <v>82</v>
      </c>
      <c r="F1" s="28"/>
      <c r="G1" s="28"/>
      <c r="H1" s="28" t="s">
        <v>83</v>
      </c>
      <c r="I1" s="28"/>
      <c r="J1" s="28"/>
      <c r="K1" s="28" t="s">
        <v>84</v>
      </c>
      <c r="L1" s="28"/>
      <c r="M1" s="28"/>
      <c r="N1" s="28" t="s">
        <v>85</v>
      </c>
      <c r="O1" s="28"/>
      <c r="P1" s="28"/>
    </row>
    <row r="2" spans="1:16">
      <c r="A2" s="4" t="s">
        <v>58</v>
      </c>
      <c r="B2" s="1">
        <v>100</v>
      </c>
      <c r="C2" s="1">
        <v>100</v>
      </c>
      <c r="D2" s="1">
        <v>100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0</v>
      </c>
      <c r="P2" s="1">
        <v>0</v>
      </c>
    </row>
    <row r="3" spans="1:16">
      <c r="A3" s="4" t="s">
        <v>59</v>
      </c>
      <c r="B3" s="1">
        <v>100</v>
      </c>
      <c r="C3" s="1">
        <v>100</v>
      </c>
      <c r="D3" s="1">
        <v>100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>
        <v>0</v>
      </c>
      <c r="P3" s="1">
        <v>0</v>
      </c>
    </row>
    <row r="4" spans="1:16">
      <c r="A4" s="4" t="s">
        <v>60</v>
      </c>
      <c r="B4" s="1">
        <v>100</v>
      </c>
      <c r="C4" s="1">
        <v>100</v>
      </c>
      <c r="D4" s="1">
        <v>100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">
        <v>0</v>
      </c>
      <c r="L4" s="1">
        <v>0</v>
      </c>
      <c r="M4" s="1">
        <v>0</v>
      </c>
      <c r="N4" s="1">
        <v>0</v>
      </c>
      <c r="O4" s="1">
        <v>0</v>
      </c>
      <c r="P4" s="1">
        <v>0</v>
      </c>
    </row>
    <row r="5" spans="1:16">
      <c r="A5" s="4" t="s">
        <v>61</v>
      </c>
      <c r="B5" s="1">
        <v>100</v>
      </c>
      <c r="C5" s="1">
        <v>100</v>
      </c>
      <c r="D5" s="1">
        <v>100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">
        <v>0</v>
      </c>
      <c r="L5" s="1">
        <v>0</v>
      </c>
      <c r="M5" s="1">
        <v>0</v>
      </c>
      <c r="N5" s="1">
        <v>0</v>
      </c>
      <c r="O5" s="1">
        <v>0</v>
      </c>
      <c r="P5" s="1">
        <v>0</v>
      </c>
    </row>
    <row r="6" spans="1:16">
      <c r="A6" s="4" t="s">
        <v>62</v>
      </c>
      <c r="B6" s="1">
        <v>97</v>
      </c>
      <c r="C6" s="1">
        <v>97</v>
      </c>
      <c r="D6" s="1">
        <v>99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3</v>
      </c>
      <c r="O6" s="1">
        <v>3</v>
      </c>
      <c r="P6" s="1">
        <v>1</v>
      </c>
    </row>
    <row r="7" spans="1:16">
      <c r="A7" s="4" t="s">
        <v>63</v>
      </c>
      <c r="B7" s="1">
        <v>71</v>
      </c>
      <c r="C7" s="1">
        <v>69</v>
      </c>
      <c r="D7" s="1">
        <v>75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">
        <v>0</v>
      </c>
      <c r="L7" s="1">
        <v>0</v>
      </c>
      <c r="M7" s="1">
        <v>0</v>
      </c>
      <c r="N7" s="1">
        <v>29</v>
      </c>
      <c r="O7" s="1">
        <v>31</v>
      </c>
      <c r="P7" s="1">
        <v>25</v>
      </c>
    </row>
    <row r="8" spans="1:16">
      <c r="A8" s="4" t="s">
        <v>64</v>
      </c>
      <c r="B8" s="1">
        <v>100</v>
      </c>
      <c r="C8" s="1">
        <v>100</v>
      </c>
      <c r="D8" s="1">
        <v>100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</row>
    <row r="9" spans="1:16">
      <c r="A9" s="4" t="s">
        <v>65</v>
      </c>
      <c r="B9" s="1">
        <v>100</v>
      </c>
      <c r="C9" s="1">
        <v>100</v>
      </c>
      <c r="D9" s="1">
        <v>100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</row>
    <row r="10" spans="1:16">
      <c r="A10" s="4" t="s">
        <v>66</v>
      </c>
      <c r="B10" s="1">
        <v>100</v>
      </c>
      <c r="C10" s="1">
        <v>100</v>
      </c>
      <c r="D10" s="1">
        <v>100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</row>
    <row r="11" spans="1:16">
      <c r="A11" s="4" t="s">
        <v>67</v>
      </c>
      <c r="B11" s="1">
        <v>100</v>
      </c>
      <c r="C11" s="1">
        <v>100</v>
      </c>
      <c r="D11" s="1">
        <v>100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</row>
    <row r="12" spans="1:16">
      <c r="A12" s="4" t="s">
        <v>48</v>
      </c>
      <c r="B12" s="1">
        <v>100</v>
      </c>
      <c r="C12" s="1">
        <v>100</v>
      </c>
      <c r="D12" s="1">
        <v>100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1">
        <v>0</v>
      </c>
    </row>
    <row r="13" spans="1:16">
      <c r="A13" s="4" t="s">
        <v>33</v>
      </c>
      <c r="B13" s="1">
        <v>98</v>
      </c>
      <c r="C13" s="1">
        <v>96</v>
      </c>
      <c r="D13" s="1">
        <v>96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2</v>
      </c>
      <c r="O13" s="1">
        <v>4</v>
      </c>
      <c r="P13" s="1">
        <v>4</v>
      </c>
    </row>
    <row r="14" spans="1:16">
      <c r="A14" s="4" t="s">
        <v>68</v>
      </c>
      <c r="B14" s="1">
        <v>100</v>
      </c>
      <c r="C14" s="1">
        <v>100</v>
      </c>
      <c r="D14" s="1">
        <v>100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</row>
    <row r="15" spans="1:16">
      <c r="A15" s="4" t="s">
        <v>69</v>
      </c>
      <c r="B15" s="1">
        <v>100</v>
      </c>
      <c r="C15" s="1">
        <v>100</v>
      </c>
      <c r="D15" s="1">
        <v>100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</row>
  </sheetData>
  <mergeCells count="5">
    <mergeCell ref="B1:D1"/>
    <mergeCell ref="E1:G1"/>
    <mergeCell ref="H1:J1"/>
    <mergeCell ref="K1:M1"/>
    <mergeCell ref="N1:P1"/>
  </mergeCells>
  <phoneticPr fontId="2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85CB-2E59-4380-B877-A5C64122E763}">
  <dimension ref="A1:G4"/>
  <sheetViews>
    <sheetView workbookViewId="0">
      <selection activeCell="E13" sqref="A1:XFD1048576"/>
    </sheetView>
  </sheetViews>
  <sheetFormatPr defaultRowHeight="14"/>
  <sheetData>
    <row r="1" spans="1:7">
      <c r="A1" s="2" t="s">
        <v>0</v>
      </c>
      <c r="B1" s="2" t="s">
        <v>2</v>
      </c>
      <c r="C1" s="2"/>
      <c r="D1" s="2"/>
      <c r="E1" s="2" t="s">
        <v>342</v>
      </c>
      <c r="F1" s="2"/>
      <c r="G1" s="2"/>
    </row>
    <row r="2" spans="1:7">
      <c r="A2" s="1">
        <v>1.2111124097986099</v>
      </c>
      <c r="B2" s="1">
        <v>106.953923749993</v>
      </c>
      <c r="C2" s="1">
        <v>74.735085677555901</v>
      </c>
      <c r="D2" s="1">
        <v>60.751314006675102</v>
      </c>
      <c r="E2" s="1">
        <v>808.14590880462902</v>
      </c>
      <c r="F2" s="1">
        <v>615.98124987739504</v>
      </c>
      <c r="G2" s="1">
        <v>988.45845366187802</v>
      </c>
    </row>
    <row r="3" spans="1:7">
      <c r="A3" s="1">
        <v>0.99999994471406795</v>
      </c>
      <c r="B3" s="1">
        <v>91.648153030664503</v>
      </c>
      <c r="C3" s="1">
        <v>88.731733371572801</v>
      </c>
      <c r="D3" s="1">
        <v>53.983011347114797</v>
      </c>
      <c r="E3" s="1">
        <v>820.038698705103</v>
      </c>
      <c r="F3" s="1">
        <v>803.03263011156696</v>
      </c>
      <c r="G3" s="1">
        <v>707.99951283553298</v>
      </c>
    </row>
    <row r="4" spans="1:7">
      <c r="A4" s="1">
        <v>1.4459318016943501</v>
      </c>
      <c r="B4" s="1">
        <v>118.979823408521</v>
      </c>
      <c r="C4" s="1">
        <v>138.06476309132199</v>
      </c>
      <c r="D4" s="1">
        <v>54.241199334967703</v>
      </c>
      <c r="E4" s="1">
        <v>727.650536065746</v>
      </c>
      <c r="F4" s="1">
        <v>740.45461010239001</v>
      </c>
      <c r="G4" s="1">
        <v>900.34006249014601</v>
      </c>
    </row>
  </sheetData>
  <phoneticPr fontId="2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020AC-E33C-4A8D-B2B2-618D0F291ACD}">
  <dimension ref="A1:G4"/>
  <sheetViews>
    <sheetView workbookViewId="0">
      <selection activeCell="H17" sqref="H17"/>
    </sheetView>
  </sheetViews>
  <sheetFormatPr defaultRowHeight="14"/>
  <sheetData>
    <row r="1" spans="1:7">
      <c r="A1" s="2" t="s">
        <v>0</v>
      </c>
      <c r="B1" s="9" t="s">
        <v>2</v>
      </c>
      <c r="C1" s="2"/>
      <c r="D1" s="2"/>
      <c r="E1" s="2" t="s">
        <v>342</v>
      </c>
      <c r="F1" s="2"/>
      <c r="G1" s="2"/>
    </row>
    <row r="2" spans="1:7">
      <c r="A2" s="1">
        <v>0.99999898676351495</v>
      </c>
      <c r="B2" s="1">
        <v>190.80862017999601</v>
      </c>
      <c r="C2" s="1">
        <v>98.272556733208503</v>
      </c>
      <c r="D2" s="1">
        <v>118.643955527052</v>
      </c>
      <c r="E2" s="1">
        <v>1861.3264004191401</v>
      </c>
      <c r="F2" s="1">
        <v>1039.4179482181501</v>
      </c>
      <c r="G2" s="1">
        <v>1408.2834371163799</v>
      </c>
    </row>
    <row r="3" spans="1:7">
      <c r="A3" s="1">
        <v>1.18520977378584</v>
      </c>
      <c r="B3" s="1">
        <v>187.63695969280801</v>
      </c>
      <c r="C3" s="1">
        <v>111.59586241078399</v>
      </c>
      <c r="D3" s="1">
        <v>132.84734198288899</v>
      </c>
      <c r="E3" s="1">
        <v>1303.2989531329899</v>
      </c>
      <c r="F3" s="1">
        <v>1004.19063623292</v>
      </c>
      <c r="G3" s="1">
        <v>1247.37940297879</v>
      </c>
    </row>
    <row r="4" spans="1:7">
      <c r="A4" s="1">
        <v>1.06240801769513</v>
      </c>
      <c r="B4" s="1">
        <v>212.79672331001601</v>
      </c>
      <c r="C4" s="1">
        <v>128.87614283639999</v>
      </c>
      <c r="D4" s="1">
        <v>132.6829625917</v>
      </c>
      <c r="E4" s="1">
        <v>1544.10639206782</v>
      </c>
      <c r="F4" s="1">
        <v>1134.1461213510199</v>
      </c>
      <c r="G4" s="1">
        <v>1226.3427911014501</v>
      </c>
    </row>
  </sheetData>
  <phoneticPr fontId="2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5EFBC-6669-4582-A718-661211BCE405}">
  <dimension ref="A1:G4"/>
  <sheetViews>
    <sheetView workbookViewId="0">
      <selection activeCell="C10" sqref="C10"/>
    </sheetView>
  </sheetViews>
  <sheetFormatPr defaultRowHeight="14"/>
  <sheetData>
    <row r="1" spans="1:7">
      <c r="A1" s="2" t="s">
        <v>0</v>
      </c>
      <c r="B1" s="2" t="s">
        <v>343</v>
      </c>
      <c r="C1" s="2"/>
      <c r="D1" s="2"/>
      <c r="E1" s="2" t="s">
        <v>342</v>
      </c>
      <c r="F1" s="2"/>
      <c r="G1" s="2"/>
    </row>
    <row r="2" spans="1:7">
      <c r="A2" s="1">
        <v>0.99999818463632095</v>
      </c>
      <c r="B2" s="1">
        <v>42.097190824553302</v>
      </c>
      <c r="C2" s="1">
        <v>81.809571770425293</v>
      </c>
      <c r="D2" s="1">
        <v>71.527891597751406</v>
      </c>
      <c r="E2" s="1">
        <v>847.09760767960302</v>
      </c>
      <c r="F2" s="1">
        <v>419.73703553929602</v>
      </c>
      <c r="G2" s="1">
        <v>495.36364522233202</v>
      </c>
    </row>
    <row r="3" spans="1:7">
      <c r="A3" s="1">
        <v>0.660559899981081</v>
      </c>
      <c r="B3" s="1">
        <v>40.527335309045903</v>
      </c>
      <c r="C3" s="1">
        <v>113.55000548071899</v>
      </c>
      <c r="D3" s="1">
        <v>82.527739883582797</v>
      </c>
      <c r="E3" s="1">
        <v>612.01235490198201</v>
      </c>
      <c r="F3" s="1">
        <v>339.34160642153603</v>
      </c>
      <c r="G3" s="1">
        <v>331.06090627862397</v>
      </c>
    </row>
    <row r="4" spans="1:7">
      <c r="A4" s="1">
        <v>0.92611570156394796</v>
      </c>
      <c r="B4" s="1">
        <v>59.416393338387699</v>
      </c>
      <c r="C4" s="1">
        <v>107.35599731480001</v>
      </c>
      <c r="D4" s="1">
        <v>83.901697997748499</v>
      </c>
      <c r="E4" s="1">
        <v>609.05649944280697</v>
      </c>
      <c r="F4" s="1">
        <v>565.487685418968</v>
      </c>
      <c r="G4" s="1">
        <v>422.86452296344402</v>
      </c>
    </row>
  </sheetData>
  <phoneticPr fontId="2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682DD-2A89-417E-8DE2-8364D433AF18}">
  <dimension ref="A1:G4"/>
  <sheetViews>
    <sheetView workbookViewId="0">
      <selection activeCell="N24" sqref="N24"/>
    </sheetView>
  </sheetViews>
  <sheetFormatPr defaultRowHeight="14"/>
  <sheetData>
    <row r="1" spans="1:7">
      <c r="A1" s="2" t="s">
        <v>0</v>
      </c>
      <c r="B1" s="2" t="s">
        <v>343</v>
      </c>
      <c r="C1" s="2"/>
      <c r="D1" s="2"/>
      <c r="E1" s="2" t="s">
        <v>342</v>
      </c>
      <c r="F1" s="2"/>
      <c r="G1" s="2"/>
    </row>
    <row r="2" spans="1:7">
      <c r="A2" s="1">
        <v>1.145</v>
      </c>
      <c r="B2" s="1">
        <v>147.71799999999999</v>
      </c>
      <c r="C2" s="1">
        <v>212.148</v>
      </c>
      <c r="D2" s="1">
        <v>186.928</v>
      </c>
      <c r="E2" s="1">
        <v>3448.4389999999999</v>
      </c>
      <c r="F2" s="1">
        <v>2214.9050000000002</v>
      </c>
      <c r="G2" s="1">
        <v>3188.442</v>
      </c>
    </row>
    <row r="3" spans="1:7">
      <c r="A3" s="1">
        <v>0.60799999999999998</v>
      </c>
      <c r="B3" s="1">
        <v>172.81100000000001</v>
      </c>
      <c r="C3" s="1">
        <v>193.03299999999999</v>
      </c>
      <c r="D3" s="1">
        <v>144.5</v>
      </c>
      <c r="E3" s="1">
        <v>4431.4070000000002</v>
      </c>
      <c r="F3" s="1">
        <v>2537.1179999999999</v>
      </c>
      <c r="G3" s="1">
        <v>3104.7750000000001</v>
      </c>
    </row>
    <row r="4" spans="1:7">
      <c r="A4" s="1">
        <v>1.246</v>
      </c>
      <c r="B4" s="1">
        <v>252.78299999999999</v>
      </c>
      <c r="C4" s="1">
        <v>155.27600000000001</v>
      </c>
      <c r="D4" s="1">
        <v>173.18100000000001</v>
      </c>
      <c r="E4" s="1">
        <v>3299.2730000000001</v>
      </c>
      <c r="F4" s="1">
        <v>3724.7649999999999</v>
      </c>
      <c r="G4" s="1">
        <v>4723.7160000000003</v>
      </c>
    </row>
  </sheetData>
  <phoneticPr fontId="2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AF5B-3BE1-404E-85EB-4B42003C0286}">
  <dimension ref="A1:G4"/>
  <sheetViews>
    <sheetView workbookViewId="0">
      <selection activeCell="G4" sqref="A1:G4"/>
    </sheetView>
  </sheetViews>
  <sheetFormatPr defaultRowHeight="14"/>
  <sheetData>
    <row r="1" spans="1:7">
      <c r="A1" s="2" t="s">
        <v>0</v>
      </c>
      <c r="B1" s="2" t="s">
        <v>2</v>
      </c>
      <c r="C1" s="2"/>
      <c r="D1" s="2"/>
      <c r="E1" s="2" t="s">
        <v>3</v>
      </c>
      <c r="F1" s="2"/>
      <c r="G1" s="2"/>
    </row>
    <row r="2" spans="1:7">
      <c r="A2" s="1">
        <v>1.103</v>
      </c>
      <c r="B2" s="1">
        <v>43.683</v>
      </c>
      <c r="C2" s="1">
        <v>143.41200000000001</v>
      </c>
      <c r="D2" s="1">
        <v>157.27099999999999</v>
      </c>
      <c r="E2" s="1">
        <v>977.13499999999999</v>
      </c>
      <c r="F2" s="1">
        <v>1007.182</v>
      </c>
      <c r="G2" s="1">
        <v>883.73</v>
      </c>
    </row>
    <row r="3" spans="1:7">
      <c r="A3" s="1">
        <v>0.65</v>
      </c>
      <c r="B3" s="1">
        <v>40.04</v>
      </c>
      <c r="C3" s="1">
        <v>137.62799999999999</v>
      </c>
      <c r="D3" s="1">
        <v>93.248999999999995</v>
      </c>
      <c r="E3" s="1">
        <v>748.39800000000002</v>
      </c>
      <c r="F3" s="1">
        <v>1331.4570000000001</v>
      </c>
      <c r="G3" s="1">
        <v>932.53099999999995</v>
      </c>
    </row>
    <row r="4" spans="1:7">
      <c r="A4" s="1">
        <v>1.2470000000000001</v>
      </c>
      <c r="B4" s="1">
        <v>94.777000000000001</v>
      </c>
      <c r="C4" s="1">
        <v>80.549000000000007</v>
      </c>
      <c r="D4" s="1">
        <v>127.75</v>
      </c>
      <c r="E4" s="1">
        <v>1342.5070000000001</v>
      </c>
      <c r="F4" s="1">
        <v>1637.5609999999999</v>
      </c>
      <c r="G4" s="1">
        <v>1237.2280000000001</v>
      </c>
    </row>
  </sheetData>
  <phoneticPr fontId="2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A6411-5AA6-4D19-8CDE-71F8F7C51026}">
  <dimension ref="A1:G4"/>
  <sheetViews>
    <sheetView workbookViewId="0">
      <selection activeCell="G4" sqref="A1:G4"/>
    </sheetView>
  </sheetViews>
  <sheetFormatPr defaultRowHeight="14"/>
  <sheetData>
    <row r="1" spans="1:7">
      <c r="A1" s="2" t="s">
        <v>0</v>
      </c>
      <c r="B1" s="2" t="s">
        <v>2</v>
      </c>
      <c r="C1" s="2"/>
      <c r="D1" s="2"/>
      <c r="E1" s="2" t="s">
        <v>3</v>
      </c>
      <c r="F1" s="2"/>
      <c r="G1" s="2"/>
    </row>
    <row r="2" spans="1:7">
      <c r="A2" s="1">
        <v>1.671</v>
      </c>
      <c r="B2" s="1">
        <v>299.69499999999999</v>
      </c>
      <c r="C2" s="1">
        <v>230.40700000000001</v>
      </c>
      <c r="D2" s="1">
        <v>266.26299999999998</v>
      </c>
      <c r="E2" s="1">
        <v>3538.4940000000001</v>
      </c>
      <c r="F2" s="1">
        <v>2297.9140000000002</v>
      </c>
      <c r="G2" s="1">
        <v>2820.864</v>
      </c>
    </row>
    <row r="3" spans="1:7">
      <c r="A3" s="1">
        <v>1.2010000000000001</v>
      </c>
      <c r="B3" s="1">
        <v>316.13900000000001</v>
      </c>
      <c r="C3" s="1">
        <v>226.119</v>
      </c>
      <c r="D3" s="1">
        <v>313.858</v>
      </c>
      <c r="E3" s="1">
        <v>3307.761</v>
      </c>
      <c r="F3" s="1">
        <v>2390.3989999999999</v>
      </c>
      <c r="G3" s="1">
        <v>2279.739</v>
      </c>
    </row>
    <row r="4" spans="1:7">
      <c r="A4" s="1">
        <v>0.128</v>
      </c>
      <c r="B4" s="1">
        <v>159.92400000000001</v>
      </c>
      <c r="C4" s="1">
        <v>170.381</v>
      </c>
      <c r="D4" s="1">
        <v>75.882999999999996</v>
      </c>
      <c r="E4" s="1">
        <v>2384.826</v>
      </c>
      <c r="F4" s="1">
        <v>1809.066</v>
      </c>
      <c r="G4" s="1">
        <v>1332.771</v>
      </c>
    </row>
  </sheetData>
  <phoneticPr fontId="2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0E468-0C0C-429A-80B5-D72FBF563AFC}">
  <dimension ref="A1:G4"/>
  <sheetViews>
    <sheetView workbookViewId="0">
      <selection activeCell="G5" sqref="A1:G5"/>
    </sheetView>
  </sheetViews>
  <sheetFormatPr defaultRowHeight="14"/>
  <sheetData>
    <row r="1" spans="1:7">
      <c r="A1" s="2" t="s">
        <v>0</v>
      </c>
      <c r="B1" s="2" t="s">
        <v>2</v>
      </c>
      <c r="C1" s="2"/>
      <c r="D1" s="2"/>
      <c r="E1" s="2" t="s">
        <v>3</v>
      </c>
      <c r="F1" s="2"/>
      <c r="G1" s="2"/>
    </row>
    <row r="2" spans="1:7">
      <c r="A2" s="1">
        <v>1.623</v>
      </c>
      <c r="B2" s="1">
        <v>269.012</v>
      </c>
      <c r="C2" s="1">
        <v>148.39500000000001</v>
      </c>
      <c r="D2" s="1">
        <v>213.589</v>
      </c>
      <c r="E2" s="1">
        <v>2566.8910000000001</v>
      </c>
      <c r="F2" s="1">
        <v>2201.67</v>
      </c>
      <c r="G2" s="1">
        <v>1571.97</v>
      </c>
    </row>
    <row r="3" spans="1:7">
      <c r="A3" s="1">
        <v>0.96599999999999997</v>
      </c>
      <c r="B3" s="1">
        <v>198.619</v>
      </c>
      <c r="C3" s="1">
        <v>143.339</v>
      </c>
      <c r="D3" s="1">
        <v>162.327</v>
      </c>
      <c r="E3" s="1">
        <v>2295.377</v>
      </c>
      <c r="F3" s="1">
        <v>1912.008</v>
      </c>
      <c r="G3" s="1">
        <v>1099.9010000000001</v>
      </c>
    </row>
    <row r="4" spans="1:7">
      <c r="A4" s="1">
        <v>0.41199999999999998</v>
      </c>
      <c r="B4" s="1">
        <v>194.07</v>
      </c>
      <c r="C4" s="1">
        <v>103.363</v>
      </c>
      <c r="D4" s="1">
        <v>170.7</v>
      </c>
      <c r="E4" s="1">
        <v>1403.0150000000001</v>
      </c>
      <c r="F4" s="1">
        <v>1585.116</v>
      </c>
      <c r="G4" s="1">
        <v>1194.2819999999999</v>
      </c>
    </row>
  </sheetData>
  <phoneticPr fontId="2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D817E-3A05-4824-8321-9FA3BE895F93}">
  <dimension ref="A1:G4"/>
  <sheetViews>
    <sheetView workbookViewId="0">
      <selection sqref="A1:G4"/>
    </sheetView>
  </sheetViews>
  <sheetFormatPr defaultRowHeight="14"/>
  <sheetData>
    <row r="1" spans="1:7">
      <c r="A1" s="2" t="s">
        <v>0</v>
      </c>
      <c r="B1" s="2" t="s">
        <v>2</v>
      </c>
      <c r="C1" s="2"/>
      <c r="D1" s="2"/>
      <c r="E1" s="2" t="s">
        <v>3</v>
      </c>
    </row>
    <row r="2" spans="1:7">
      <c r="A2" s="1">
        <v>1.214</v>
      </c>
      <c r="B2" s="1">
        <v>309.88200000000001</v>
      </c>
      <c r="C2" s="1">
        <v>431.76</v>
      </c>
      <c r="D2" s="1">
        <v>298.447</v>
      </c>
      <c r="E2" s="1">
        <v>3598.4470000000001</v>
      </c>
      <c r="F2" s="1">
        <v>2879.2240000000002</v>
      </c>
      <c r="G2" s="1">
        <v>3210.558</v>
      </c>
    </row>
    <row r="3" spans="1:7">
      <c r="A3" s="1">
        <v>0.64300000000000002</v>
      </c>
      <c r="B3" s="1">
        <v>402.517</v>
      </c>
      <c r="C3" s="1">
        <v>337.11799999999999</v>
      </c>
      <c r="D3" s="1">
        <v>421.55599999999998</v>
      </c>
      <c r="E3" s="1">
        <v>4072.3159999999998</v>
      </c>
      <c r="F3" s="1">
        <v>2941.107</v>
      </c>
      <c r="G3" s="1">
        <v>3836.4409999999998</v>
      </c>
    </row>
    <row r="4" spans="1:7">
      <c r="A4" s="1">
        <v>1.143</v>
      </c>
      <c r="B4" s="1">
        <v>359.03899999999999</v>
      </c>
      <c r="C4" s="1">
        <v>393.334</v>
      </c>
      <c r="D4" s="1">
        <v>374.78399999999999</v>
      </c>
      <c r="E4" s="1">
        <v>3672.8009999999999</v>
      </c>
      <c r="F4" s="1">
        <v>3648.0859999999998</v>
      </c>
      <c r="G4" s="1">
        <v>3632.9079999999999</v>
      </c>
    </row>
  </sheetData>
  <phoneticPr fontId="2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65189-F491-4740-82A5-ED66C2471781}">
  <dimension ref="A1:O2"/>
  <sheetViews>
    <sheetView workbookViewId="0">
      <selection sqref="A1:O2"/>
    </sheetView>
  </sheetViews>
  <sheetFormatPr defaultRowHeight="14"/>
  <sheetData>
    <row r="1" spans="1:15">
      <c r="A1" s="28" t="s">
        <v>0</v>
      </c>
      <c r="B1" s="28"/>
      <c r="C1" s="28"/>
      <c r="D1" s="28" t="s">
        <v>1</v>
      </c>
      <c r="E1" s="28"/>
      <c r="F1" s="28"/>
      <c r="G1" s="28" t="s">
        <v>2</v>
      </c>
      <c r="H1" s="28"/>
      <c r="I1" s="28"/>
      <c r="J1" s="28" t="s">
        <v>3</v>
      </c>
      <c r="K1" s="28"/>
      <c r="L1" s="28"/>
      <c r="M1" s="28" t="s">
        <v>252</v>
      </c>
      <c r="N1" s="28"/>
      <c r="O1" s="28"/>
    </row>
    <row r="2" spans="1:15">
      <c r="A2" s="1">
        <v>1</v>
      </c>
      <c r="B2" s="1">
        <v>0.96134600000000003</v>
      </c>
      <c r="C2" s="1">
        <v>0.984765</v>
      </c>
      <c r="D2" s="1">
        <v>0.77010900000000004</v>
      </c>
      <c r="E2" s="1">
        <v>0.73769899999999999</v>
      </c>
      <c r="F2" s="1">
        <v>0.59139900000000001</v>
      </c>
      <c r="G2" s="1">
        <v>1.0761620000000001</v>
      </c>
      <c r="H2" s="1">
        <v>0.98843599999999998</v>
      </c>
      <c r="I2" s="1">
        <v>0.75153400000000004</v>
      </c>
      <c r="J2" s="1">
        <v>0.86011800000000005</v>
      </c>
      <c r="K2" s="1">
        <v>0.81439700000000004</v>
      </c>
      <c r="L2" s="1">
        <v>0.64659299999999997</v>
      </c>
      <c r="M2" s="1">
        <v>0.82802399999999998</v>
      </c>
      <c r="N2" s="1">
        <v>0.82287600000000005</v>
      </c>
      <c r="O2" s="1">
        <v>0.69020400000000004</v>
      </c>
    </row>
  </sheetData>
  <mergeCells count="5">
    <mergeCell ref="A1:C1"/>
    <mergeCell ref="D1:F1"/>
    <mergeCell ref="G1:I1"/>
    <mergeCell ref="J1:L1"/>
    <mergeCell ref="M1:O1"/>
  </mergeCells>
  <phoneticPr fontId="2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38C9E-192B-4AEE-B75F-58F4914A74E3}">
  <dimension ref="A1:D6"/>
  <sheetViews>
    <sheetView workbookViewId="0">
      <selection activeCell="D6" sqref="A2:D6"/>
    </sheetView>
  </sheetViews>
  <sheetFormatPr defaultRowHeight="14"/>
  <sheetData>
    <row r="1" spans="1:4">
      <c r="A1" s="2"/>
    </row>
    <row r="2" spans="1:4">
      <c r="A2" s="4" t="s">
        <v>0</v>
      </c>
      <c r="B2" s="1">
        <v>1</v>
      </c>
      <c r="C2" s="1">
        <v>0.90800000000000003</v>
      </c>
      <c r="D2" s="1">
        <v>1.0920000000000001</v>
      </c>
    </row>
    <row r="3" spans="1:4">
      <c r="A3" s="4" t="s">
        <v>2</v>
      </c>
      <c r="B3" s="1">
        <v>278.44099999999997</v>
      </c>
      <c r="C3" s="1">
        <v>186.227</v>
      </c>
      <c r="D3" s="1">
        <v>242.53100000000001</v>
      </c>
    </row>
    <row r="4" spans="1:4">
      <c r="A4" s="4" t="s">
        <v>253</v>
      </c>
      <c r="B4" s="1">
        <v>223.815</v>
      </c>
      <c r="C4" s="1">
        <v>190.404</v>
      </c>
      <c r="D4" s="1">
        <v>205.64699999999999</v>
      </c>
    </row>
    <row r="5" spans="1:4">
      <c r="A5" s="4" t="s">
        <v>3</v>
      </c>
      <c r="B5" s="1">
        <v>3348.7710000000002</v>
      </c>
      <c r="C5" s="1">
        <v>2860.1190000000001</v>
      </c>
      <c r="D5" s="1">
        <v>3217.5659999999998</v>
      </c>
    </row>
    <row r="6" spans="1:4">
      <c r="A6" s="4" t="s">
        <v>254</v>
      </c>
      <c r="B6" s="1">
        <v>3076.2840000000001</v>
      </c>
      <c r="C6" s="1">
        <v>2498.1170000000002</v>
      </c>
      <c r="D6" s="1">
        <v>2870.7080000000001</v>
      </c>
    </row>
  </sheetData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8DA0-460B-4717-9D5B-3BCDF0078CF8}">
  <dimension ref="A1:L3"/>
  <sheetViews>
    <sheetView workbookViewId="0">
      <selection activeCell="M9" sqref="M9"/>
    </sheetView>
  </sheetViews>
  <sheetFormatPr defaultRowHeight="14"/>
  <sheetData>
    <row r="1" spans="1:12">
      <c r="A1" s="32" t="s">
        <v>89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28" t="s">
        <v>0</v>
      </c>
      <c r="B2" s="28"/>
      <c r="C2" s="28"/>
      <c r="D2" s="28" t="s">
        <v>2</v>
      </c>
      <c r="E2" s="28"/>
      <c r="F2" s="28"/>
      <c r="G2" s="28" t="s">
        <v>3</v>
      </c>
      <c r="H2" s="28"/>
      <c r="I2" s="28"/>
      <c r="J2" s="28" t="s">
        <v>57</v>
      </c>
      <c r="K2" s="28"/>
      <c r="L2" s="28"/>
    </row>
    <row r="3" spans="1:12">
      <c r="A3" s="1">
        <v>1</v>
      </c>
      <c r="B3" s="1">
        <v>0.98124199999999995</v>
      </c>
      <c r="C3" s="1">
        <v>0.97650599999999999</v>
      </c>
      <c r="D3" s="1">
        <v>0.77407899999999996</v>
      </c>
      <c r="E3" s="1">
        <v>0.73101000000000005</v>
      </c>
      <c r="F3" s="1">
        <v>0.85105399999999998</v>
      </c>
      <c r="G3" s="1">
        <v>0.39178299999999999</v>
      </c>
      <c r="H3" s="1">
        <v>0.39494800000000002</v>
      </c>
      <c r="I3" s="1">
        <v>0.407198</v>
      </c>
      <c r="J3" s="1">
        <v>0.94811800000000002</v>
      </c>
      <c r="K3" s="1">
        <v>0.706785</v>
      </c>
      <c r="L3" s="1">
        <v>0.54347400000000001</v>
      </c>
    </row>
  </sheetData>
  <mergeCells count="5">
    <mergeCell ref="A2:C2"/>
    <mergeCell ref="D2:F2"/>
    <mergeCell ref="G2:I2"/>
    <mergeCell ref="J2:L2"/>
    <mergeCell ref="A1:L1"/>
  </mergeCells>
  <phoneticPr fontId="2" type="noConversion"/>
  <conditionalFormatting sqref="A1:XFD14 A17:XFD1048576 A15:L15 N15:XFD15 A16:N16 P16:XFD16">
    <cfRule type="duplicateValues" dxfId="47" priority="2"/>
  </conditionalFormatting>
  <conditionalFormatting sqref="A1:XFD15 A17:XFD1048576 A16:N16 P16:XFD16">
    <cfRule type="duplicateValues" dxfId="46" priority="1"/>
  </conditionalFormatting>
  <conditionalFormatting sqref="L15">
    <cfRule type="duplicateValues" dxfId="45" priority="3"/>
  </conditionalFormatting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21214-1637-45F0-A9E5-C28C9E2BC092}">
  <dimension ref="A1:H14"/>
  <sheetViews>
    <sheetView workbookViewId="0">
      <selection sqref="A1:H14"/>
    </sheetView>
  </sheetViews>
  <sheetFormatPr defaultRowHeight="14"/>
  <sheetData>
    <row r="1" spans="1:8">
      <c r="A1" t="s">
        <v>145</v>
      </c>
      <c r="B1" t="s">
        <v>344</v>
      </c>
      <c r="C1" t="s">
        <v>345</v>
      </c>
      <c r="D1" t="s">
        <v>346</v>
      </c>
      <c r="E1" t="s">
        <v>347</v>
      </c>
      <c r="F1" t="s">
        <v>348</v>
      </c>
      <c r="G1" t="s">
        <v>349</v>
      </c>
    </row>
    <row r="2" spans="1:8">
      <c r="A2" s="1">
        <v>0.99999560543791699</v>
      </c>
      <c r="B2" s="1">
        <v>80.139005909246507</v>
      </c>
      <c r="C2" s="1">
        <v>94.013534029295101</v>
      </c>
      <c r="D2" s="1">
        <v>91.331757672402105</v>
      </c>
      <c r="E2" s="1">
        <v>926.44933289013204</v>
      </c>
      <c r="F2" s="1">
        <v>62.938856017749302</v>
      </c>
      <c r="G2" s="1">
        <v>53.609421622333699</v>
      </c>
      <c r="H2" s="41" t="s">
        <v>9</v>
      </c>
    </row>
    <row r="3" spans="1:8">
      <c r="A3" s="1">
        <v>0.60264684238554</v>
      </c>
      <c r="B3" s="1">
        <v>108.617976341591</v>
      </c>
      <c r="C3" s="1">
        <v>101.83718072828</v>
      </c>
      <c r="D3" s="1">
        <v>107.265418618076</v>
      </c>
      <c r="E3" s="1">
        <v>1359.8829914819401</v>
      </c>
      <c r="F3" s="1">
        <v>55.106239842884101</v>
      </c>
      <c r="G3" s="1">
        <v>57.277193863045298</v>
      </c>
      <c r="H3" s="41"/>
    </row>
    <row r="4" spans="1:8">
      <c r="A4" s="1">
        <v>1.1770576685017</v>
      </c>
      <c r="B4" s="1">
        <v>89.235504416175303</v>
      </c>
      <c r="C4" s="1">
        <v>111.983517610508</v>
      </c>
      <c r="D4" s="1">
        <v>99.241194510331297</v>
      </c>
      <c r="E4" s="1">
        <v>1112.3150951530899</v>
      </c>
      <c r="F4" s="1">
        <v>56.864248629246703</v>
      </c>
      <c r="G4" s="1">
        <v>61.092552191058601</v>
      </c>
      <c r="H4" s="41"/>
    </row>
    <row r="6" spans="1:8">
      <c r="A6" t="s">
        <v>145</v>
      </c>
      <c r="B6" t="s">
        <v>344</v>
      </c>
      <c r="C6" t="s">
        <v>345</v>
      </c>
      <c r="D6" t="s">
        <v>346</v>
      </c>
      <c r="E6" t="s">
        <v>347</v>
      </c>
      <c r="F6" t="s">
        <v>348</v>
      </c>
      <c r="G6" t="s">
        <v>349</v>
      </c>
      <c r="H6" s="41" t="s">
        <v>8</v>
      </c>
    </row>
    <row r="7" spans="1:8">
      <c r="A7" s="1">
        <v>0.99999959440913799</v>
      </c>
      <c r="B7" s="1">
        <v>826.76208421845604</v>
      </c>
      <c r="C7" s="1">
        <v>954.98251445000301</v>
      </c>
      <c r="D7" s="1">
        <v>625.15209425687397</v>
      </c>
      <c r="E7" s="1">
        <v>4313.5207459470003</v>
      </c>
      <c r="F7" s="1">
        <v>941.14449287478601</v>
      </c>
      <c r="G7" s="1">
        <v>683.07971306148897</v>
      </c>
      <c r="H7" s="41"/>
    </row>
    <row r="8" spans="1:8">
      <c r="A8" s="1">
        <v>0.81766281029368304</v>
      </c>
      <c r="B8" s="1">
        <v>944.37203100457896</v>
      </c>
      <c r="C8" s="1">
        <v>1083.1869144152799</v>
      </c>
      <c r="D8" s="1">
        <v>755.20606165572701</v>
      </c>
      <c r="E8" s="1">
        <v>7263.82944226785</v>
      </c>
      <c r="F8" s="1">
        <v>741.32219525923301</v>
      </c>
      <c r="G8" s="1">
        <v>768.03845604870799</v>
      </c>
      <c r="H8" s="41"/>
    </row>
    <row r="9" spans="1:8">
      <c r="A9" s="1">
        <v>2.3749631785446499</v>
      </c>
      <c r="B9" s="1">
        <v>837.95115389792295</v>
      </c>
      <c r="C9" s="1">
        <v>1041.0716664265401</v>
      </c>
      <c r="D9" s="1">
        <v>631.81544745984502</v>
      </c>
      <c r="E9" s="1">
        <v>4203.9570692393499</v>
      </c>
      <c r="F9" s="1">
        <v>707.08488944545502</v>
      </c>
      <c r="G9" s="1">
        <v>710.70391948278905</v>
      </c>
      <c r="H9" s="41"/>
    </row>
    <row r="11" spans="1:8">
      <c r="A11" t="s">
        <v>145</v>
      </c>
      <c r="B11" t="s">
        <v>344</v>
      </c>
      <c r="C11" t="s">
        <v>345</v>
      </c>
      <c r="D11" t="s">
        <v>346</v>
      </c>
      <c r="E11" t="s">
        <v>347</v>
      </c>
      <c r="F11" t="s">
        <v>348</v>
      </c>
      <c r="G11" t="s">
        <v>349</v>
      </c>
      <c r="H11" s="41" t="s">
        <v>174</v>
      </c>
    </row>
    <row r="12" spans="1:8">
      <c r="A12" s="1">
        <v>0.99999324475694396</v>
      </c>
      <c r="B12" s="1">
        <v>62.507625470430902</v>
      </c>
      <c r="C12" s="1">
        <v>66.483690847747397</v>
      </c>
      <c r="D12" s="1">
        <v>57.395576309914503</v>
      </c>
      <c r="E12" s="1">
        <v>99.488522109129505</v>
      </c>
      <c r="F12" s="1">
        <v>41.629367793121602</v>
      </c>
      <c r="G12" s="1">
        <v>31.185771164971101</v>
      </c>
      <c r="H12" s="41"/>
    </row>
    <row r="13" spans="1:8">
      <c r="A13" s="1">
        <v>0.65379499114911299</v>
      </c>
      <c r="B13" s="1">
        <v>73.508802020202296</v>
      </c>
      <c r="C13" s="1">
        <v>76.991083737871307</v>
      </c>
      <c r="D13" s="1">
        <v>70.436396013375798</v>
      </c>
      <c r="E13" s="1">
        <v>167.216805728461</v>
      </c>
      <c r="F13" s="1">
        <v>37.059457276949203</v>
      </c>
      <c r="G13" s="1">
        <v>38.187422835581103</v>
      </c>
      <c r="H13" s="41"/>
    </row>
    <row r="14" spans="1:8">
      <c r="A14" s="1">
        <v>0.80921508981214096</v>
      </c>
      <c r="B14" s="1">
        <v>75.371909055860201</v>
      </c>
      <c r="C14" s="1">
        <v>74.451651480841605</v>
      </c>
      <c r="D14" s="1">
        <v>64.866312697630406</v>
      </c>
      <c r="E14" s="1">
        <v>133.56704002985899</v>
      </c>
      <c r="F14" s="1">
        <v>33.875588205710798</v>
      </c>
      <c r="G14" s="1">
        <v>37.853333823603499</v>
      </c>
      <c r="H14" s="41"/>
    </row>
  </sheetData>
  <mergeCells count="3">
    <mergeCell ref="H2:H4"/>
    <mergeCell ref="H6:H9"/>
    <mergeCell ref="H11:H14"/>
  </mergeCells>
  <phoneticPr fontId="2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CD2E-7754-4563-A815-CA6C9825E961}">
  <dimension ref="A1:H14"/>
  <sheetViews>
    <sheetView workbookViewId="0">
      <selection activeCell="H23" sqref="A1:XFD1048576"/>
    </sheetView>
  </sheetViews>
  <sheetFormatPr defaultRowHeight="14"/>
  <sheetData>
    <row r="1" spans="1:8">
      <c r="A1" t="s">
        <v>145</v>
      </c>
      <c r="B1" t="s">
        <v>344</v>
      </c>
      <c r="C1" t="s">
        <v>345</v>
      </c>
      <c r="D1" t="s">
        <v>346</v>
      </c>
      <c r="E1" t="s">
        <v>347</v>
      </c>
      <c r="F1" t="s">
        <v>348</v>
      </c>
      <c r="G1" t="s">
        <v>349</v>
      </c>
    </row>
    <row r="2" spans="1:8">
      <c r="A2" s="1">
        <v>0.99999978389920496</v>
      </c>
      <c r="B2" s="1">
        <v>54.051953903903602</v>
      </c>
      <c r="C2" s="1">
        <v>70.672571173860206</v>
      </c>
      <c r="D2" s="1">
        <v>47.481439099799502</v>
      </c>
      <c r="E2" s="1">
        <v>325.02841281156202</v>
      </c>
      <c r="F2" s="1">
        <v>301.05525700115101</v>
      </c>
      <c r="G2" s="1">
        <v>43.196511348422199</v>
      </c>
      <c r="H2" s="41" t="s">
        <v>9</v>
      </c>
    </row>
    <row r="3" spans="1:8">
      <c r="A3" s="1">
        <v>1.0060566214297599</v>
      </c>
      <c r="B3" s="1">
        <v>54.569468254654701</v>
      </c>
      <c r="C3" s="1">
        <v>63.391528106458402</v>
      </c>
      <c r="D3" s="1">
        <v>50.565468783455501</v>
      </c>
      <c r="E3" s="1">
        <v>389.68629642543101</v>
      </c>
      <c r="F3" s="1">
        <v>224.05430145335799</v>
      </c>
      <c r="G3" s="1">
        <v>45.2280282247822</v>
      </c>
      <c r="H3" s="41"/>
    </row>
    <row r="4" spans="1:8">
      <c r="A4" s="1">
        <v>0.98064986568504597</v>
      </c>
      <c r="B4" s="1">
        <v>59.248387623806202</v>
      </c>
      <c r="C4" s="1">
        <v>65.1926637445344</v>
      </c>
      <c r="D4" s="1">
        <v>50.127926060901899</v>
      </c>
      <c r="E4" s="1">
        <v>418.95433109664401</v>
      </c>
      <c r="F4" s="1">
        <v>230.37083109949501</v>
      </c>
      <c r="G4" s="1">
        <v>50.9096486482158</v>
      </c>
      <c r="H4" s="41"/>
    </row>
    <row r="6" spans="1:8">
      <c r="A6" t="s">
        <v>145</v>
      </c>
      <c r="B6" t="s">
        <v>344</v>
      </c>
      <c r="C6" t="s">
        <v>345</v>
      </c>
      <c r="D6" t="s">
        <v>346</v>
      </c>
      <c r="E6" t="s">
        <v>347</v>
      </c>
      <c r="F6" t="s">
        <v>348</v>
      </c>
      <c r="G6" t="s">
        <v>349</v>
      </c>
      <c r="H6" s="41" t="s">
        <v>8</v>
      </c>
    </row>
    <row r="7" spans="1:8">
      <c r="A7" s="1">
        <v>0.99963755319340697</v>
      </c>
      <c r="B7" s="1">
        <v>447.38521334483897</v>
      </c>
      <c r="C7" s="1">
        <v>591.68264602415798</v>
      </c>
      <c r="D7" s="1">
        <v>351.89591938994801</v>
      </c>
      <c r="E7" s="1">
        <v>1372.65643471622</v>
      </c>
      <c r="F7" s="1">
        <v>1157.3875713673699</v>
      </c>
      <c r="G7" s="1">
        <v>363.35315291378998</v>
      </c>
      <c r="H7" s="41"/>
    </row>
    <row r="8" spans="1:8">
      <c r="A8" s="1">
        <v>1.43039471102744</v>
      </c>
      <c r="B8" s="1">
        <v>462.965762383813</v>
      </c>
      <c r="C8" s="1">
        <v>483.69380454113502</v>
      </c>
      <c r="D8" s="1">
        <v>379.25260147555701</v>
      </c>
      <c r="E8" s="1">
        <v>1423.0307196377601</v>
      </c>
      <c r="F8" s="1">
        <v>960.51789750335899</v>
      </c>
      <c r="G8" s="1">
        <v>390.55302332264102</v>
      </c>
      <c r="H8" s="41"/>
    </row>
    <row r="9" spans="1:8">
      <c r="A9" s="1">
        <v>0.814655693551261</v>
      </c>
      <c r="B9" s="1">
        <v>451.14258123613803</v>
      </c>
      <c r="C9" s="1">
        <v>521.29932085097005</v>
      </c>
      <c r="D9" s="1">
        <v>332.08653573591499</v>
      </c>
      <c r="E9" s="1">
        <v>1666.65448497082</v>
      </c>
      <c r="F9" s="1">
        <v>968.12392912028497</v>
      </c>
      <c r="G9" s="1">
        <v>330.49553633266601</v>
      </c>
      <c r="H9" s="41"/>
    </row>
    <row r="11" spans="1:8">
      <c r="A11" t="s">
        <v>145</v>
      </c>
      <c r="B11" t="s">
        <v>344</v>
      </c>
      <c r="C11" t="s">
        <v>345</v>
      </c>
      <c r="D11" t="s">
        <v>346</v>
      </c>
      <c r="E11" t="s">
        <v>347</v>
      </c>
      <c r="F11" t="s">
        <v>348</v>
      </c>
      <c r="G11" t="s">
        <v>349</v>
      </c>
      <c r="H11" s="41" t="s">
        <v>140</v>
      </c>
    </row>
    <row r="12" spans="1:8">
      <c r="A12" s="1">
        <v>0.85663890762395001</v>
      </c>
      <c r="B12" s="1">
        <v>94.8292190853264</v>
      </c>
      <c r="C12" s="1">
        <v>130.26336498903299</v>
      </c>
      <c r="D12" s="1">
        <v>80.489648713058699</v>
      </c>
      <c r="E12" s="1">
        <v>462.22432633731898</v>
      </c>
      <c r="F12" s="1">
        <v>422.82642662752801</v>
      </c>
      <c r="G12" s="1">
        <v>115.277758231684</v>
      </c>
      <c r="H12" s="41"/>
    </row>
    <row r="13" spans="1:8">
      <c r="A13" s="1">
        <v>0.99999336321391996</v>
      </c>
      <c r="B13" s="1">
        <v>93.423610344519801</v>
      </c>
      <c r="C13" s="1">
        <v>112.43357553998599</v>
      </c>
      <c r="D13" s="1">
        <v>82.294944162181693</v>
      </c>
      <c r="E13" s="1">
        <v>454.51439675257001</v>
      </c>
      <c r="F13" s="1">
        <v>344.939511913709</v>
      </c>
      <c r="G13" s="1">
        <v>82.048826638330098</v>
      </c>
      <c r="H13" s="41"/>
    </row>
    <row r="14" spans="1:8">
      <c r="A14" s="1">
        <v>0.90719322633235999</v>
      </c>
      <c r="B14" s="1">
        <v>95.428246088998804</v>
      </c>
      <c r="C14" s="1">
        <v>121.033840339374</v>
      </c>
      <c r="D14" s="1">
        <v>78.200263436752905</v>
      </c>
      <c r="E14" s="1">
        <v>561.29931769457801</v>
      </c>
      <c r="F14" s="1">
        <v>331.08425905826402</v>
      </c>
      <c r="G14" s="1">
        <v>82.083925665409396</v>
      </c>
      <c r="H14" s="41"/>
    </row>
  </sheetData>
  <mergeCells count="3">
    <mergeCell ref="H2:H4"/>
    <mergeCell ref="H6:H9"/>
    <mergeCell ref="H11:H14"/>
  </mergeCells>
  <phoneticPr fontId="2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84AF7-E2EC-4EC2-9650-A2C113200EC9}">
  <dimension ref="A1:I2"/>
  <sheetViews>
    <sheetView workbookViewId="0">
      <selection activeCell="E10" sqref="A1:XFD1048576"/>
    </sheetView>
  </sheetViews>
  <sheetFormatPr defaultRowHeight="14"/>
  <sheetData>
    <row r="1" spans="1:9">
      <c r="A1" s="28" t="s">
        <v>137</v>
      </c>
      <c r="B1" s="28"/>
      <c r="C1" s="28"/>
      <c r="D1" s="28" t="s">
        <v>257</v>
      </c>
      <c r="E1" s="28"/>
      <c r="F1" s="28"/>
      <c r="G1" s="28" t="s">
        <v>258</v>
      </c>
      <c r="H1" s="28"/>
      <c r="I1" s="28"/>
    </row>
    <row r="2" spans="1:9">
      <c r="A2" s="1">
        <v>0.94304641039077197</v>
      </c>
      <c r="B2" s="1">
        <v>1.08372336265389</v>
      </c>
      <c r="C2" s="1">
        <v>0.99994525497091502</v>
      </c>
      <c r="D2" s="1">
        <v>7.1435095948363003E-2</v>
      </c>
      <c r="E2" s="1">
        <v>8.0941061310297005E-2</v>
      </c>
      <c r="F2" s="1">
        <v>7.5213369048806003E-2</v>
      </c>
      <c r="G2" s="1">
        <v>5.6550945011813999E-2</v>
      </c>
      <c r="H2" s="1">
        <v>7.0889986938364E-2</v>
      </c>
      <c r="I2" s="1">
        <v>6.6292467648326997E-2</v>
      </c>
    </row>
  </sheetData>
  <mergeCells count="3">
    <mergeCell ref="A1:C1"/>
    <mergeCell ref="D1:F1"/>
    <mergeCell ref="G1:I1"/>
  </mergeCells>
  <phoneticPr fontId="2" type="noConversion"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9FF4F-308A-4A11-A157-7606887DFDD7}">
  <dimension ref="A1:H5"/>
  <sheetViews>
    <sheetView workbookViewId="0">
      <selection activeCell="G9" sqref="A1:XFD1048576"/>
    </sheetView>
  </sheetViews>
  <sheetFormatPr defaultColWidth="8.9140625" defaultRowHeight="12.5"/>
  <cols>
    <col min="1" max="16384" width="8.9140625" style="7"/>
  </cols>
  <sheetData>
    <row r="1" spans="1:8">
      <c r="A1" s="40" t="s">
        <v>312</v>
      </c>
      <c r="B1" s="40"/>
      <c r="D1" s="40" t="s">
        <v>313</v>
      </c>
      <c r="E1" s="40"/>
      <c r="G1" s="40" t="s">
        <v>314</v>
      </c>
      <c r="H1" s="40"/>
    </row>
    <row r="2" spans="1:8">
      <c r="A2" s="2" t="s">
        <v>0</v>
      </c>
      <c r="B2" s="2" t="s">
        <v>1</v>
      </c>
      <c r="D2" s="2" t="s">
        <v>0</v>
      </c>
      <c r="E2" s="2" t="s">
        <v>1</v>
      </c>
      <c r="G2" s="2" t="s">
        <v>0</v>
      </c>
      <c r="H2" s="2" t="s">
        <v>1</v>
      </c>
    </row>
    <row r="3" spans="1:8">
      <c r="A3" s="25">
        <v>1</v>
      </c>
      <c r="B3" s="25">
        <v>0.13913357400722021</v>
      </c>
      <c r="D3" s="25">
        <v>1.1596109839816933</v>
      </c>
      <c r="E3" s="25">
        <v>0.57070938215102973</v>
      </c>
      <c r="G3" s="25">
        <v>1</v>
      </c>
      <c r="H3" s="25">
        <v>0.73403895004233699</v>
      </c>
    </row>
    <row r="4" spans="1:8">
      <c r="A4" s="25">
        <v>0.98916967509025266</v>
      </c>
      <c r="B4" s="25">
        <v>0.14570397111913358</v>
      </c>
      <c r="D4" s="25">
        <v>0.93363844393592677</v>
      </c>
      <c r="E4" s="25">
        <v>0.51464530892448512</v>
      </c>
      <c r="G4" s="25">
        <v>0.41710414902624893</v>
      </c>
      <c r="H4" s="25">
        <v>0.66917866215071975</v>
      </c>
    </row>
    <row r="5" spans="1:8">
      <c r="A5" s="25">
        <v>1.0108303249097472</v>
      </c>
      <c r="B5" s="25">
        <v>0.13877256317689532</v>
      </c>
      <c r="D5" s="25">
        <v>1</v>
      </c>
      <c r="E5" s="25">
        <v>0.49496567505720823</v>
      </c>
      <c r="G5" s="25">
        <v>1.1346316680779001</v>
      </c>
      <c r="H5" s="25">
        <v>0.53022861981371716</v>
      </c>
    </row>
  </sheetData>
  <mergeCells count="3">
    <mergeCell ref="A1:B1"/>
    <mergeCell ref="D1:E1"/>
    <mergeCell ref="G1:H1"/>
  </mergeCells>
  <phoneticPr fontId="2" type="noConversion"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4B1E9-4295-41C0-939A-9DAE1804CA14}">
  <dimension ref="A1:L15"/>
  <sheetViews>
    <sheetView workbookViewId="0">
      <selection activeCell="N12" sqref="A1:XFD1048576"/>
    </sheetView>
  </sheetViews>
  <sheetFormatPr defaultRowHeight="14"/>
  <sheetData>
    <row r="1" spans="1:12">
      <c r="A1" s="35" t="s">
        <v>9</v>
      </c>
      <c r="B1" s="35"/>
      <c r="C1" s="35"/>
      <c r="D1" s="35"/>
      <c r="E1" s="35"/>
      <c r="F1" s="35"/>
      <c r="G1" s="35"/>
      <c r="H1" s="35"/>
      <c r="I1" s="35"/>
    </row>
    <row r="2" spans="1:12">
      <c r="A2" s="28" t="s">
        <v>0</v>
      </c>
      <c r="B2" s="28"/>
      <c r="C2" s="28"/>
      <c r="D2" s="28" t="s">
        <v>2</v>
      </c>
      <c r="E2" s="28"/>
      <c r="F2" s="28"/>
      <c r="G2" s="28" t="s">
        <v>3</v>
      </c>
      <c r="H2" s="28"/>
      <c r="I2" s="28"/>
      <c r="J2" s="28"/>
      <c r="K2" s="28"/>
      <c r="L2" s="28"/>
    </row>
    <row r="3" spans="1:12">
      <c r="A3" s="1">
        <v>0.99993555892999997</v>
      </c>
      <c r="B3" s="1">
        <v>1.08658357825</v>
      </c>
      <c r="C3" s="1">
        <v>1.23963063073</v>
      </c>
      <c r="D3" s="1">
        <v>182.34793270399001</v>
      </c>
      <c r="E3" s="1">
        <v>173.87359171688999</v>
      </c>
      <c r="F3" s="1">
        <v>188.58175316141001</v>
      </c>
      <c r="G3" s="1">
        <v>2277.38199131692</v>
      </c>
      <c r="H3" s="1">
        <v>1932.6506458409699</v>
      </c>
      <c r="I3" s="1">
        <v>2281.2512264092902</v>
      </c>
      <c r="J3" s="1"/>
      <c r="K3" s="1"/>
      <c r="L3" s="1"/>
    </row>
    <row r="5" spans="1:12">
      <c r="A5" s="35" t="s">
        <v>8</v>
      </c>
      <c r="B5" s="35"/>
      <c r="C5" s="35"/>
      <c r="D5" s="35"/>
      <c r="E5" s="35"/>
      <c r="F5" s="35"/>
      <c r="G5" s="35"/>
      <c r="H5" s="35"/>
      <c r="I5" s="35"/>
    </row>
    <row r="6" spans="1:12">
      <c r="A6" s="28" t="s">
        <v>0</v>
      </c>
      <c r="B6" s="28"/>
      <c r="C6" s="28"/>
      <c r="D6" s="28" t="s">
        <v>2</v>
      </c>
      <c r="E6" s="28"/>
      <c r="F6" s="28"/>
      <c r="G6" s="28" t="s">
        <v>3</v>
      </c>
      <c r="H6" s="28"/>
      <c r="I6" s="28"/>
      <c r="J6" s="28"/>
      <c r="K6" s="28"/>
      <c r="L6" s="28"/>
    </row>
    <row r="7" spans="1:12">
      <c r="A7" s="1">
        <v>0.50941435312000005</v>
      </c>
      <c r="B7" s="1">
        <v>0.99994101611999997</v>
      </c>
      <c r="C7" s="1">
        <v>0.92204104403999998</v>
      </c>
      <c r="D7" s="1">
        <v>602.66046443054995</v>
      </c>
      <c r="E7" s="1">
        <v>507.50383090906001</v>
      </c>
      <c r="F7" s="1">
        <v>537.19226010124999</v>
      </c>
      <c r="G7" s="1">
        <v>1770.3448858100901</v>
      </c>
      <c r="H7" s="1">
        <v>1766.7861872129399</v>
      </c>
      <c r="I7" s="1">
        <v>1871.76392199784</v>
      </c>
      <c r="J7" s="1"/>
      <c r="K7" s="1"/>
      <c r="L7" s="1"/>
    </row>
    <row r="9" spans="1:12">
      <c r="A9" s="35" t="s">
        <v>143</v>
      </c>
      <c r="B9" s="35"/>
      <c r="C9" s="35"/>
      <c r="D9" s="35"/>
      <c r="E9" s="35"/>
      <c r="F9" s="35"/>
      <c r="G9" s="35"/>
      <c r="H9" s="35"/>
      <c r="I9" s="35"/>
    </row>
    <row r="10" spans="1:12">
      <c r="A10" s="28" t="s">
        <v>0</v>
      </c>
      <c r="B10" s="28"/>
      <c r="C10" s="28"/>
      <c r="D10" s="28" t="s">
        <v>2</v>
      </c>
      <c r="E10" s="28"/>
      <c r="F10" s="28"/>
      <c r="G10" s="28" t="s">
        <v>3</v>
      </c>
      <c r="H10" s="28"/>
      <c r="I10" s="28"/>
      <c r="J10" s="28"/>
      <c r="K10" s="28"/>
      <c r="L10" s="28"/>
    </row>
    <row r="11" spans="1:12">
      <c r="A11" s="1">
        <v>0.80282533185000005</v>
      </c>
      <c r="B11" s="1">
        <v>0.99999942463000002</v>
      </c>
      <c r="C11" s="1">
        <v>0.98045441094999997</v>
      </c>
      <c r="D11" s="1">
        <v>26.627503817689998</v>
      </c>
      <c r="E11" s="1">
        <v>33.853993651620002</v>
      </c>
      <c r="F11" s="1">
        <v>31.605849431829999</v>
      </c>
      <c r="G11" s="1">
        <v>140.90355815339001</v>
      </c>
      <c r="H11" s="1">
        <v>95.442640470970005</v>
      </c>
      <c r="I11" s="1">
        <v>162.63461922567001</v>
      </c>
      <c r="J11" s="1"/>
      <c r="K11" s="1"/>
      <c r="L11" s="1"/>
    </row>
    <row r="13" spans="1:12">
      <c r="A13" s="35" t="s">
        <v>140</v>
      </c>
      <c r="B13" s="35"/>
      <c r="C13" s="35"/>
      <c r="D13" s="35"/>
      <c r="E13" s="35"/>
      <c r="F13" s="35"/>
      <c r="G13" s="35"/>
      <c r="H13" s="35"/>
      <c r="I13" s="35"/>
    </row>
    <row r="14" spans="1:12">
      <c r="A14" s="28" t="s">
        <v>0</v>
      </c>
      <c r="B14" s="28"/>
      <c r="C14" s="28"/>
      <c r="D14" s="28" t="s">
        <v>2</v>
      </c>
      <c r="E14" s="28"/>
      <c r="F14" s="28"/>
      <c r="G14" s="28" t="s">
        <v>3</v>
      </c>
      <c r="H14" s="28"/>
      <c r="I14" s="28"/>
      <c r="J14" s="28"/>
      <c r="K14" s="28"/>
      <c r="L14" s="28"/>
    </row>
    <row r="15" spans="1:12">
      <c r="A15" s="1">
        <v>0.76246105578000001</v>
      </c>
      <c r="B15" s="1">
        <v>0.99997454670999997</v>
      </c>
      <c r="C15" s="1">
        <v>1.19646254048</v>
      </c>
      <c r="D15" s="1">
        <v>48.081038085199999</v>
      </c>
      <c r="E15" s="1">
        <v>48.849791805400002</v>
      </c>
      <c r="F15" s="1">
        <v>47.764063538450003</v>
      </c>
      <c r="G15" s="1">
        <v>145.89021309194999</v>
      </c>
      <c r="H15" s="1">
        <v>118.34474062210001</v>
      </c>
      <c r="I15" s="1">
        <v>154.88447459694001</v>
      </c>
      <c r="J15" s="1"/>
      <c r="K15" s="1"/>
      <c r="L15" s="1"/>
    </row>
  </sheetData>
  <mergeCells count="20">
    <mergeCell ref="A6:C6"/>
    <mergeCell ref="D6:F6"/>
    <mergeCell ref="G6:I6"/>
    <mergeCell ref="J6:L6"/>
    <mergeCell ref="A5:I5"/>
    <mergeCell ref="A2:C2"/>
    <mergeCell ref="D2:F2"/>
    <mergeCell ref="G2:I2"/>
    <mergeCell ref="J2:L2"/>
    <mergeCell ref="A1:I1"/>
    <mergeCell ref="A10:C10"/>
    <mergeCell ref="D10:F10"/>
    <mergeCell ref="G10:I10"/>
    <mergeCell ref="J10:L10"/>
    <mergeCell ref="A9:I9"/>
    <mergeCell ref="A14:C14"/>
    <mergeCell ref="D14:F14"/>
    <mergeCell ref="G14:I14"/>
    <mergeCell ref="J14:L14"/>
    <mergeCell ref="A13:I13"/>
  </mergeCells>
  <phoneticPr fontId="2" type="noConversion"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FF0-C8AC-404E-BE74-7F0BB0694565}">
  <dimension ref="A1:G6"/>
  <sheetViews>
    <sheetView workbookViewId="0">
      <selection activeCell="N24" sqref="N24"/>
    </sheetView>
  </sheetViews>
  <sheetFormatPr defaultRowHeight="14"/>
  <sheetData>
    <row r="1" spans="1:7">
      <c r="A1" s="2"/>
      <c r="B1" s="28" t="s">
        <v>251</v>
      </c>
      <c r="C1" s="28"/>
      <c r="D1" s="28"/>
      <c r="E1" s="28" t="s">
        <v>259</v>
      </c>
      <c r="F1" s="28"/>
      <c r="G1" s="28"/>
    </row>
    <row r="2" spans="1:7">
      <c r="A2" s="4" t="s">
        <v>0</v>
      </c>
      <c r="B2" s="1">
        <v>0.28000000000000003</v>
      </c>
      <c r="C2" s="1">
        <v>0.16</v>
      </c>
      <c r="D2" s="1">
        <v>9.0999999999999998E-2</v>
      </c>
      <c r="E2" s="1">
        <v>0.24</v>
      </c>
      <c r="F2" s="1">
        <v>0.13</v>
      </c>
      <c r="G2" s="1">
        <v>0.22</v>
      </c>
    </row>
    <row r="3" spans="1:7">
      <c r="A3" s="4" t="s">
        <v>260</v>
      </c>
      <c r="B3" s="1">
        <v>0.21</v>
      </c>
      <c r="C3" s="1">
        <v>0.14000000000000001</v>
      </c>
      <c r="D3" s="1">
        <v>0.25</v>
      </c>
      <c r="E3" s="1">
        <v>0.51</v>
      </c>
      <c r="F3" s="1">
        <v>0.61</v>
      </c>
      <c r="G3" s="1">
        <v>0.42</v>
      </c>
    </row>
    <row r="4" spans="1:7">
      <c r="A4" s="4" t="s">
        <v>261</v>
      </c>
      <c r="B4" s="1">
        <v>0.36</v>
      </c>
      <c r="C4" s="1">
        <v>0.32</v>
      </c>
      <c r="D4" s="1">
        <v>0.27</v>
      </c>
      <c r="E4" s="1">
        <v>0.74</v>
      </c>
      <c r="F4" s="1">
        <v>1</v>
      </c>
      <c r="G4" s="1">
        <v>0.79</v>
      </c>
    </row>
    <row r="5" spans="1:7">
      <c r="A5" s="4" t="s">
        <v>262</v>
      </c>
      <c r="B5" s="1">
        <v>0.47</v>
      </c>
      <c r="C5" s="1">
        <v>0.37</v>
      </c>
      <c r="D5" s="1">
        <v>0.38</v>
      </c>
      <c r="E5" s="1">
        <v>1.32</v>
      </c>
      <c r="F5" s="1">
        <v>1.27</v>
      </c>
      <c r="G5" s="1">
        <v>1.07</v>
      </c>
    </row>
    <row r="6" spans="1:7">
      <c r="A6" s="4" t="s">
        <v>263</v>
      </c>
      <c r="B6" s="1">
        <v>0.42</v>
      </c>
      <c r="C6" s="1">
        <v>0.28000000000000003</v>
      </c>
      <c r="D6" s="1">
        <v>0.41</v>
      </c>
      <c r="E6" s="1">
        <v>1.28</v>
      </c>
      <c r="F6" s="1">
        <v>1.31</v>
      </c>
      <c r="G6" s="1">
        <v>1.43</v>
      </c>
    </row>
  </sheetData>
  <mergeCells count="2">
    <mergeCell ref="B1:D1"/>
    <mergeCell ref="E1:G1"/>
  </mergeCells>
  <phoneticPr fontId="2" type="noConversion"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0ED92-3BC1-49ED-81B4-F5203D6B9948}">
  <dimension ref="A1:M9"/>
  <sheetViews>
    <sheetView workbookViewId="0">
      <selection activeCell="A15" sqref="A1:XFD1048576"/>
    </sheetView>
  </sheetViews>
  <sheetFormatPr defaultRowHeight="14"/>
  <sheetData>
    <row r="1" spans="1:13">
      <c r="A1" s="2"/>
      <c r="B1" s="28" t="s">
        <v>0</v>
      </c>
      <c r="C1" s="28"/>
      <c r="D1" s="28"/>
      <c r="E1" s="28" t="s">
        <v>2</v>
      </c>
      <c r="F1" s="28"/>
      <c r="G1" s="28"/>
      <c r="H1" s="28" t="s">
        <v>3</v>
      </c>
      <c r="I1" s="28"/>
      <c r="J1" s="28"/>
      <c r="K1" s="28" t="s">
        <v>57</v>
      </c>
      <c r="L1" s="28"/>
      <c r="M1" s="28"/>
    </row>
    <row r="2" spans="1:13">
      <c r="A2" s="4" t="s">
        <v>165</v>
      </c>
      <c r="B2" s="1">
        <v>1.0000053272293401</v>
      </c>
      <c r="C2" s="1">
        <v>1.02600578061699</v>
      </c>
      <c r="D2" s="1">
        <v>0.91059146973278005</v>
      </c>
      <c r="E2" s="1">
        <v>0.74025658064623001</v>
      </c>
      <c r="F2" s="1">
        <v>0.72597154361555005</v>
      </c>
      <c r="G2" s="1">
        <v>0.83952125596192995</v>
      </c>
      <c r="H2" s="1">
        <v>1.6922040699570899</v>
      </c>
      <c r="I2" s="1">
        <v>1.6638636132992699</v>
      </c>
      <c r="J2" s="1">
        <v>1.4977195917593</v>
      </c>
      <c r="K2" s="1">
        <v>1.2522197340499699</v>
      </c>
      <c r="L2" s="1">
        <v>1.1292370256208</v>
      </c>
      <c r="M2" s="1">
        <v>1.1987762473449599</v>
      </c>
    </row>
    <row r="3" spans="1:13">
      <c r="A3" s="4" t="s">
        <v>166</v>
      </c>
      <c r="B3" s="1">
        <v>0.868320133696865</v>
      </c>
      <c r="C3" s="1">
        <v>1.0166309389636601</v>
      </c>
      <c r="D3" s="1">
        <v>0.99998675185536101</v>
      </c>
      <c r="E3" s="1">
        <v>0.96933074699652899</v>
      </c>
      <c r="F3" s="1">
        <v>0.85529167900120595</v>
      </c>
      <c r="G3" s="1">
        <v>0.88908119009993702</v>
      </c>
      <c r="H3" s="1">
        <v>1.50459228221695</v>
      </c>
      <c r="I3" s="1">
        <v>1.9189880459230499</v>
      </c>
      <c r="J3" s="1">
        <v>1.65402463140283</v>
      </c>
      <c r="K3" s="1">
        <v>1.5749268718681899</v>
      </c>
      <c r="L3" s="1">
        <v>1.3075616120748701</v>
      </c>
      <c r="M3" s="1">
        <v>1.4499556722812299</v>
      </c>
    </row>
    <row r="4" spans="1:13">
      <c r="A4" s="4" t="s">
        <v>167</v>
      </c>
      <c r="B4" s="1">
        <v>0.99999805687139498</v>
      </c>
      <c r="C4" s="1">
        <v>1.0980095589004699</v>
      </c>
      <c r="D4" s="1">
        <v>1.06040318168239</v>
      </c>
      <c r="E4" s="1">
        <v>0.89434802475762498</v>
      </c>
      <c r="F4" s="1">
        <v>0.72696800727753297</v>
      </c>
      <c r="G4" s="1">
        <v>1.0273013351525699</v>
      </c>
      <c r="H4" s="1">
        <v>1.8831251862674201</v>
      </c>
      <c r="I4" s="1">
        <v>1.8618184002400999</v>
      </c>
      <c r="J4" s="1">
        <v>2.0093836256836202</v>
      </c>
      <c r="K4" s="1">
        <v>1.41545470520915</v>
      </c>
      <c r="L4" s="1">
        <v>1.57316748786858</v>
      </c>
      <c r="M4" s="1">
        <v>1.5638029012683901</v>
      </c>
    </row>
    <row r="5" spans="1:13">
      <c r="A5" s="4" t="s">
        <v>168</v>
      </c>
      <c r="B5" s="1">
        <v>1.3768345535464801</v>
      </c>
      <c r="C5" s="1">
        <v>1.1648762481322401</v>
      </c>
      <c r="D5" s="1">
        <v>1.2479095078079701</v>
      </c>
      <c r="E5" s="1">
        <v>1.04227933242857</v>
      </c>
      <c r="F5" s="1">
        <v>0.65416297667728995</v>
      </c>
      <c r="G5" s="1">
        <v>0.82093920406616006</v>
      </c>
      <c r="H5" s="1">
        <v>2.3175963510054398</v>
      </c>
      <c r="I5" s="1">
        <v>2.2613511855903901</v>
      </c>
      <c r="J5" s="1">
        <v>2.2185751270332998</v>
      </c>
      <c r="K5" s="1">
        <v>1.73156676832642</v>
      </c>
      <c r="L5" s="1">
        <v>1.5960239994708001</v>
      </c>
      <c r="M5" s="1">
        <v>1.4239280513388199</v>
      </c>
    </row>
    <row r="6" spans="1:13">
      <c r="A6" s="4" t="s">
        <v>169</v>
      </c>
      <c r="B6" s="1">
        <v>0.99999330927369001</v>
      </c>
      <c r="C6" s="1">
        <v>0.84526451073526998</v>
      </c>
      <c r="D6" s="1">
        <v>0.76674222839593997</v>
      </c>
      <c r="E6" s="1">
        <v>0.59569720645367996</v>
      </c>
      <c r="F6" s="1">
        <v>0.56541548776668005</v>
      </c>
      <c r="G6" s="1">
        <v>0.52888709668991996</v>
      </c>
      <c r="H6" s="1">
        <v>1.6659368696322301</v>
      </c>
      <c r="I6" s="1">
        <v>1.5807195984070801</v>
      </c>
      <c r="J6" s="1">
        <v>1.62561197128875</v>
      </c>
      <c r="K6" s="1">
        <v>1.0970713366387901</v>
      </c>
      <c r="L6" s="1">
        <v>1.12521017977756</v>
      </c>
      <c r="M6" s="1">
        <v>0.96334784809089002</v>
      </c>
    </row>
    <row r="7" spans="1:13">
      <c r="A7" s="4" t="s">
        <v>170</v>
      </c>
      <c r="B7" s="1">
        <v>0.99999927952317902</v>
      </c>
      <c r="C7" s="1">
        <v>0.94083829604145397</v>
      </c>
      <c r="D7" s="1">
        <v>1.1192170187324999</v>
      </c>
      <c r="E7" s="1">
        <v>0.73329535544603697</v>
      </c>
      <c r="F7" s="1">
        <v>0.77879087749982401</v>
      </c>
      <c r="G7" s="1">
        <v>0.775215009619729</v>
      </c>
      <c r="H7" s="1">
        <v>2.1884688168579398</v>
      </c>
      <c r="I7" s="1">
        <v>1.80635520815232</v>
      </c>
      <c r="J7" s="1">
        <v>1.9174980506699</v>
      </c>
      <c r="K7" s="1">
        <v>1.11360978106344</v>
      </c>
      <c r="L7" s="1">
        <v>1.3587488142499999</v>
      </c>
      <c r="M7" s="1">
        <v>1.41785752433587</v>
      </c>
    </row>
    <row r="8" spans="1:13">
      <c r="A8" s="4" t="s">
        <v>264</v>
      </c>
      <c r="B8" s="1">
        <v>0.99994732787055296</v>
      </c>
      <c r="C8" s="1">
        <v>1.1283835824806701</v>
      </c>
      <c r="D8" s="1">
        <v>0.99965785097100901</v>
      </c>
      <c r="E8" s="1">
        <v>0.90810662492680805</v>
      </c>
      <c r="F8" s="1">
        <v>0.70205445510500697</v>
      </c>
      <c r="G8" s="1">
        <v>0.77449044641910003</v>
      </c>
      <c r="H8" s="1">
        <v>2.0676541858243902</v>
      </c>
      <c r="I8" s="1">
        <v>1.98794784051462</v>
      </c>
      <c r="J8" s="1">
        <v>1.8189550489704001</v>
      </c>
      <c r="K8" s="1">
        <v>1.2242685114620799</v>
      </c>
      <c r="L8" s="1">
        <v>1.23686221621109</v>
      </c>
      <c r="M8" s="1">
        <v>1.25371743827418</v>
      </c>
    </row>
    <row r="9" spans="1:13">
      <c r="A9" s="4" t="s">
        <v>265</v>
      </c>
      <c r="B9" s="1">
        <v>1.06053215190182</v>
      </c>
      <c r="C9" s="1">
        <v>0.99999407628291004</v>
      </c>
      <c r="D9" s="1">
        <v>0.81186903322739001</v>
      </c>
      <c r="E9" s="1">
        <v>0.71045350046783995</v>
      </c>
      <c r="F9" s="1">
        <v>0.57952742314550998</v>
      </c>
      <c r="G9" s="1">
        <v>0.61808483303112005</v>
      </c>
      <c r="H9" s="1">
        <v>1.83168069356338</v>
      </c>
      <c r="I9" s="1">
        <v>1.6963984274267601</v>
      </c>
      <c r="J9" s="1">
        <v>1.72238726773255</v>
      </c>
      <c r="K9" s="1">
        <v>1.23834520642528</v>
      </c>
      <c r="L9" s="1">
        <v>1.1407800032908999</v>
      </c>
      <c r="M9" s="1">
        <v>0.82611901168341995</v>
      </c>
    </row>
  </sheetData>
  <mergeCells count="4">
    <mergeCell ref="B1:D1"/>
    <mergeCell ref="E1:G1"/>
    <mergeCell ref="H1:J1"/>
    <mergeCell ref="K1:M1"/>
  </mergeCells>
  <phoneticPr fontId="2" type="noConversion"/>
  <conditionalFormatting sqref="A1:M9">
    <cfRule type="duplicateValues" dxfId="9" priority="1"/>
  </conditionalFormatting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53A0-CAE3-43AE-8C50-9748512B6425}">
  <dimension ref="A1:J7"/>
  <sheetViews>
    <sheetView workbookViewId="0">
      <selection activeCell="L26" sqref="A1:XFD1048576"/>
    </sheetView>
  </sheetViews>
  <sheetFormatPr defaultRowHeight="14"/>
  <sheetData>
    <row r="1" spans="1:10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56</v>
      </c>
      <c r="I1" s="28"/>
      <c r="J1" s="28"/>
    </row>
    <row r="2" spans="1:10">
      <c r="A2" s="4" t="s">
        <v>165</v>
      </c>
      <c r="B2" s="1">
        <v>0.99998399999999998</v>
      </c>
      <c r="C2" s="1">
        <v>1.2252860000000001</v>
      </c>
      <c r="D2" s="1">
        <v>1.2344390000000001</v>
      </c>
      <c r="E2" s="1">
        <v>1.7120280000000001</v>
      </c>
      <c r="F2" s="1">
        <v>1.8394269999999999</v>
      </c>
      <c r="G2" s="1">
        <v>2.1363289999999999</v>
      </c>
      <c r="H2" s="1">
        <v>0.95578799999999997</v>
      </c>
      <c r="I2" s="1">
        <v>1.266823</v>
      </c>
      <c r="J2" s="1">
        <v>1.122906</v>
      </c>
    </row>
    <row r="3" spans="1:10">
      <c r="A3" s="4" t="s">
        <v>166</v>
      </c>
      <c r="B3" s="1">
        <v>0.99996200000000002</v>
      </c>
      <c r="C3" s="1">
        <v>0.848742</v>
      </c>
      <c r="D3" s="1">
        <v>0.836175</v>
      </c>
      <c r="E3" s="1">
        <v>1.827601</v>
      </c>
      <c r="F3" s="1">
        <v>1.7671380000000001</v>
      </c>
      <c r="G3" s="1">
        <v>1.9350810000000001</v>
      </c>
      <c r="H3" s="1">
        <v>1.0937650000000001</v>
      </c>
      <c r="I3" s="1">
        <v>1.172372</v>
      </c>
      <c r="J3" s="1">
        <v>0.94396599999999997</v>
      </c>
    </row>
    <row r="4" spans="1:10">
      <c r="A4" s="4" t="s">
        <v>167</v>
      </c>
      <c r="B4" s="1">
        <v>0.99997800000000003</v>
      </c>
      <c r="C4" s="1">
        <v>1.099002</v>
      </c>
      <c r="D4" s="1">
        <v>1.3425260000000001</v>
      </c>
      <c r="E4" s="1">
        <v>1.8097639999999999</v>
      </c>
      <c r="F4" s="1">
        <v>1.992108</v>
      </c>
      <c r="G4" s="1">
        <v>1.983887</v>
      </c>
      <c r="H4" s="1">
        <v>1.07576</v>
      </c>
      <c r="I4" s="1">
        <v>0.991255</v>
      </c>
      <c r="J4" s="1">
        <v>1.205894</v>
      </c>
    </row>
    <row r="5" spans="1:10">
      <c r="A5" s="4" t="s">
        <v>168</v>
      </c>
      <c r="B5" s="1">
        <v>0.99939100000000003</v>
      </c>
      <c r="C5" s="1">
        <v>0.94436799999999999</v>
      </c>
      <c r="D5" s="1">
        <v>0.99163299999999999</v>
      </c>
      <c r="E5" s="1">
        <v>1.819984</v>
      </c>
      <c r="F5" s="1">
        <v>1.696121</v>
      </c>
      <c r="G5" s="1">
        <v>1.700904</v>
      </c>
      <c r="H5" s="1">
        <v>0.81784400000000002</v>
      </c>
      <c r="I5" s="1">
        <v>0.96086800000000006</v>
      </c>
      <c r="J5" s="1">
        <v>0.89926099999999998</v>
      </c>
    </row>
    <row r="6" spans="1:10">
      <c r="A6" s="4" t="s">
        <v>264</v>
      </c>
      <c r="B6" s="1">
        <v>0.99995599999999996</v>
      </c>
      <c r="C6" s="1">
        <v>1.2439499999999999</v>
      </c>
      <c r="D6" s="1">
        <v>1.44625</v>
      </c>
      <c r="E6" s="1">
        <v>1.8882350000000001</v>
      </c>
      <c r="F6" s="1">
        <v>2.3324579999999999</v>
      </c>
      <c r="G6" s="1">
        <v>2.3409849999999999</v>
      </c>
      <c r="H6" s="1">
        <v>1.008999</v>
      </c>
      <c r="I6" s="1">
        <v>1.1575599999999999</v>
      </c>
      <c r="J6" s="1">
        <v>1.2169779999999999</v>
      </c>
    </row>
    <row r="7" spans="1:10">
      <c r="A7" s="4" t="s">
        <v>169</v>
      </c>
      <c r="B7" s="1">
        <v>0.99993699999999996</v>
      </c>
      <c r="C7" s="1">
        <v>0.97721499999999994</v>
      </c>
      <c r="D7" s="1">
        <v>1.1551169999999999</v>
      </c>
      <c r="E7" s="1">
        <v>2.1232989999999998</v>
      </c>
      <c r="F7" s="1">
        <v>1.9121809999999999</v>
      </c>
      <c r="G7" s="1">
        <v>1.872179</v>
      </c>
      <c r="H7" s="1">
        <v>1.0464599999999999</v>
      </c>
      <c r="I7" s="1">
        <v>0.96448199999999995</v>
      </c>
      <c r="J7" s="1">
        <v>1.0016389999999999</v>
      </c>
    </row>
  </sheetData>
  <mergeCells count="3">
    <mergeCell ref="B1:D1"/>
    <mergeCell ref="E1:G1"/>
    <mergeCell ref="H1:J1"/>
  </mergeCells>
  <phoneticPr fontId="2" type="noConversion"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D9C30-A70F-45C5-867B-9ADA1D1401B5}">
  <dimension ref="A1:J8"/>
  <sheetViews>
    <sheetView workbookViewId="0">
      <selection activeCell="B2" sqref="B2:J8"/>
    </sheetView>
  </sheetViews>
  <sheetFormatPr defaultRowHeight="14"/>
  <cols>
    <col min="2" max="10" width="13.4140625" bestFit="1" customWidth="1"/>
  </cols>
  <sheetData>
    <row r="1" spans="1:10">
      <c r="A1" s="2"/>
      <c r="B1" s="28" t="s">
        <v>0</v>
      </c>
      <c r="C1" s="28"/>
      <c r="D1" s="28"/>
      <c r="E1" s="28" t="s">
        <v>1</v>
      </c>
      <c r="F1" s="28"/>
      <c r="G1" s="28"/>
      <c r="H1" s="28" t="s">
        <v>56</v>
      </c>
      <c r="I1" s="28"/>
      <c r="J1" s="28"/>
    </row>
    <row r="2" spans="1:10">
      <c r="A2" s="4" t="s">
        <v>165</v>
      </c>
      <c r="B2" s="1">
        <v>0.99954900000000002</v>
      </c>
      <c r="C2" s="1">
        <v>0.90609099999999998</v>
      </c>
      <c r="D2" s="1">
        <v>0.83072500000000005</v>
      </c>
      <c r="E2" s="1">
        <v>3.0811739999999999</v>
      </c>
      <c r="F2" s="1">
        <v>3.6269230000000001</v>
      </c>
      <c r="G2" s="1">
        <v>3.3135219999999999</v>
      </c>
      <c r="H2" s="1">
        <v>2.2289159999999999</v>
      </c>
      <c r="I2" s="1">
        <v>2.1550159999999998</v>
      </c>
      <c r="J2" s="1">
        <v>2.1114030000000001</v>
      </c>
    </row>
    <row r="3" spans="1:10">
      <c r="A3" s="4" t="s">
        <v>166</v>
      </c>
      <c r="B3" s="1">
        <v>0.99998561172</v>
      </c>
      <c r="C3" s="1">
        <v>0.79438895782999996</v>
      </c>
      <c r="D3" s="1">
        <v>0.71570133438000005</v>
      </c>
      <c r="E3" s="1">
        <v>4.6646769942499997</v>
      </c>
      <c r="F3" s="1">
        <v>3.8600514185299999</v>
      </c>
      <c r="G3" s="1">
        <v>3.72543206391</v>
      </c>
      <c r="H3" s="1">
        <v>1.5881132525299999</v>
      </c>
      <c r="I3" s="1">
        <v>1.85488776516</v>
      </c>
      <c r="J3" s="1">
        <v>1.9556739918699999</v>
      </c>
    </row>
    <row r="4" spans="1:10">
      <c r="A4" s="4" t="s">
        <v>167</v>
      </c>
      <c r="B4" s="1">
        <v>0.99961011199000005</v>
      </c>
      <c r="C4" s="1">
        <v>0.97936808482000004</v>
      </c>
      <c r="D4" s="1">
        <v>0.95715905571000004</v>
      </c>
      <c r="E4" s="1">
        <v>3.9527868752000002</v>
      </c>
      <c r="F4" s="1">
        <v>3.62567530933</v>
      </c>
      <c r="G4" s="1">
        <v>3.3821135619299998</v>
      </c>
      <c r="H4" s="1">
        <v>2.0952100305300001</v>
      </c>
      <c r="I4" s="1">
        <v>1.6719099074799999</v>
      </c>
      <c r="J4" s="1">
        <v>1.68711313845</v>
      </c>
    </row>
    <row r="5" spans="1:10">
      <c r="A5" s="4" t="s">
        <v>168</v>
      </c>
      <c r="B5" s="1">
        <v>0.99982603028000006</v>
      </c>
      <c r="C5" s="1">
        <v>1.1563639109899999</v>
      </c>
      <c r="D5" s="1">
        <v>1.04262994688</v>
      </c>
      <c r="E5" s="1">
        <v>3.7536633201899998</v>
      </c>
      <c r="F5" s="1">
        <v>3.9164747687200001</v>
      </c>
      <c r="G5" s="1">
        <v>3.8094970152999998</v>
      </c>
      <c r="H5" s="1">
        <v>1.73630146365</v>
      </c>
      <c r="I5" s="1">
        <v>2.6181031837700002</v>
      </c>
      <c r="J5" s="1">
        <v>2.4691932701999999</v>
      </c>
    </row>
    <row r="6" spans="1:10">
      <c r="A6" s="4" t="s">
        <v>264</v>
      </c>
      <c r="B6" s="1">
        <v>0.99978113620999998</v>
      </c>
      <c r="C6" s="1">
        <v>0.99874143319999997</v>
      </c>
      <c r="D6" s="1">
        <v>1.0518063987899999</v>
      </c>
      <c r="E6" s="1">
        <v>4.1601780390899998</v>
      </c>
      <c r="F6" s="1">
        <v>4.1409120759100002</v>
      </c>
      <c r="G6" s="1">
        <v>4.3667995295099997</v>
      </c>
      <c r="H6" s="1">
        <v>2.7478792100499998</v>
      </c>
      <c r="I6" s="1">
        <v>2.27746867892</v>
      </c>
      <c r="J6" s="1">
        <v>2.18132383306</v>
      </c>
    </row>
    <row r="7" spans="1:10">
      <c r="A7" s="4" t="s">
        <v>169</v>
      </c>
      <c r="B7" s="1">
        <v>0.99938337424000001</v>
      </c>
      <c r="C7" s="1">
        <v>0.84151414842000005</v>
      </c>
      <c r="D7" s="1">
        <v>0.70698194152000005</v>
      </c>
      <c r="E7" s="1">
        <v>3.4866018101299998</v>
      </c>
      <c r="F7" s="1">
        <v>3.29468676707</v>
      </c>
      <c r="G7" s="1">
        <v>2.9378307767599998</v>
      </c>
      <c r="H7" s="1">
        <v>1.9834987669299999</v>
      </c>
      <c r="I7" s="1">
        <v>1.9305854436900001</v>
      </c>
      <c r="J7" s="1">
        <v>1.62240964918</v>
      </c>
    </row>
    <row r="8" spans="1:10">
      <c r="A8" s="4" t="s">
        <v>170</v>
      </c>
      <c r="B8" s="1">
        <v>0.99993303024000002</v>
      </c>
      <c r="C8" s="1">
        <v>1.03924168336</v>
      </c>
      <c r="D8" s="1">
        <v>1.0929084651400001</v>
      </c>
      <c r="E8" s="1">
        <v>3.89757956526</v>
      </c>
      <c r="F8" s="1">
        <v>4.74852398168</v>
      </c>
      <c r="G8" s="1">
        <v>3.99489130044</v>
      </c>
      <c r="H8" s="1">
        <v>2.2299814572100001</v>
      </c>
      <c r="I8" s="1">
        <v>2.2759543799199999</v>
      </c>
      <c r="J8" s="1">
        <v>2.4827072322000001</v>
      </c>
    </row>
  </sheetData>
  <mergeCells count="3">
    <mergeCell ref="B1:D1"/>
    <mergeCell ref="E1:G1"/>
    <mergeCell ref="H1:J1"/>
  </mergeCells>
  <phoneticPr fontId="2" type="noConversion"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76ED-2CB6-429F-A018-09725B67292D}">
  <dimension ref="A1:M9"/>
  <sheetViews>
    <sheetView workbookViewId="0">
      <selection activeCell="L7" sqref="A1:XFD1048576"/>
    </sheetView>
  </sheetViews>
  <sheetFormatPr defaultRowHeight="14"/>
  <sheetData>
    <row r="1" spans="1:13">
      <c r="A1" s="2"/>
      <c r="B1" s="28" t="s">
        <v>266</v>
      </c>
      <c r="C1" s="28"/>
      <c r="D1" s="28"/>
      <c r="E1" s="28" t="s">
        <v>267</v>
      </c>
      <c r="F1" s="28"/>
      <c r="G1" s="28"/>
      <c r="H1" s="28"/>
      <c r="I1" s="28"/>
      <c r="J1" s="28"/>
      <c r="K1" s="28"/>
      <c r="L1" s="28"/>
      <c r="M1" s="28"/>
    </row>
    <row r="2" spans="1:13">
      <c r="A2" s="4" t="s">
        <v>165</v>
      </c>
      <c r="B2" s="1">
        <v>0.99988380708204805</v>
      </c>
      <c r="C2" s="1">
        <v>0.913657550854301</v>
      </c>
      <c r="D2" s="1">
        <v>0.97125639326118496</v>
      </c>
      <c r="E2" s="1">
        <v>4.4682979686194804</v>
      </c>
      <c r="F2" s="1">
        <v>4.2950209054321702</v>
      </c>
      <c r="G2" s="1">
        <v>4.7283443991863798</v>
      </c>
      <c r="H2" s="1"/>
      <c r="I2" s="1"/>
      <c r="J2" s="1"/>
      <c r="K2" s="1"/>
      <c r="L2" s="1"/>
      <c r="M2" s="1"/>
    </row>
    <row r="3" spans="1:13">
      <c r="A3" s="4" t="s">
        <v>166</v>
      </c>
      <c r="B3" s="1">
        <v>0.99950366352819098</v>
      </c>
      <c r="C3" s="1">
        <v>0.88158551468195601</v>
      </c>
      <c r="D3" s="1">
        <v>0.92066228318298804</v>
      </c>
      <c r="E3" s="1">
        <v>5.0528826483475502</v>
      </c>
      <c r="F3" s="1">
        <v>4.6483067946615897</v>
      </c>
      <c r="G3" s="1">
        <v>4.9417081556914404</v>
      </c>
      <c r="H3" s="1"/>
      <c r="I3" s="1"/>
      <c r="J3" s="1"/>
      <c r="K3" s="1"/>
      <c r="L3" s="1"/>
      <c r="M3" s="1"/>
    </row>
    <row r="4" spans="1:13">
      <c r="A4" s="4" t="s">
        <v>167</v>
      </c>
      <c r="B4" s="1">
        <v>0.99992735735342297</v>
      </c>
      <c r="C4" s="1">
        <v>1.0283320516282199</v>
      </c>
      <c r="D4" s="1">
        <v>0.95800095991535705</v>
      </c>
      <c r="E4" s="1">
        <v>4.1788242940379599</v>
      </c>
      <c r="F4" s="1">
        <v>7.1130827769992502</v>
      </c>
      <c r="G4" s="1">
        <v>6.3416906339168904</v>
      </c>
      <c r="H4" s="1"/>
      <c r="I4" s="1"/>
      <c r="J4" s="1"/>
      <c r="K4" s="1"/>
      <c r="L4" s="1"/>
      <c r="M4" s="1"/>
    </row>
    <row r="5" spans="1:13">
      <c r="A5" s="4" t="s">
        <v>168</v>
      </c>
      <c r="B5" s="1">
        <v>0.99994909301143897</v>
      </c>
      <c r="C5" s="1">
        <v>0.97950464046668995</v>
      </c>
      <c r="D5" s="1">
        <v>1.0618045843619699</v>
      </c>
      <c r="E5" s="1">
        <v>4.8545092982013101</v>
      </c>
      <c r="F5" s="1">
        <v>4.6558195273435503</v>
      </c>
      <c r="G5" s="1">
        <v>5.1436721080191301</v>
      </c>
      <c r="H5" s="1"/>
      <c r="I5" s="1"/>
      <c r="J5" s="1"/>
      <c r="K5" s="1"/>
      <c r="L5" s="1"/>
      <c r="M5" s="1"/>
    </row>
    <row r="6" spans="1:13">
      <c r="A6" s="4" t="s">
        <v>169</v>
      </c>
      <c r="B6" s="1">
        <v>0.97405409947114996</v>
      </c>
      <c r="C6" s="1">
        <v>0.95176233797063003</v>
      </c>
      <c r="D6" s="1">
        <v>1.00748469873378</v>
      </c>
      <c r="E6" s="1">
        <v>4.1572685156493296</v>
      </c>
      <c r="F6" s="1">
        <v>4.20290213963741</v>
      </c>
      <c r="G6" s="1">
        <v>4.62966390681727</v>
      </c>
      <c r="H6" s="1"/>
      <c r="I6" s="1"/>
      <c r="J6" s="1"/>
      <c r="K6" s="1"/>
      <c r="L6" s="1"/>
      <c r="M6" s="1"/>
    </row>
    <row r="7" spans="1:13">
      <c r="A7" s="4" t="s">
        <v>170</v>
      </c>
      <c r="B7" s="1">
        <v>1.00025802779158</v>
      </c>
      <c r="C7" s="1">
        <v>1.0722033758128899</v>
      </c>
      <c r="D7" s="1">
        <v>1.0612434302381699</v>
      </c>
      <c r="E7" s="1">
        <v>4.3147188501801601</v>
      </c>
      <c r="F7" s="1">
        <v>4.1246664732431801</v>
      </c>
      <c r="G7" s="1">
        <v>4.2221879643087599</v>
      </c>
      <c r="H7" s="1"/>
      <c r="I7" s="1"/>
      <c r="J7" s="1"/>
      <c r="K7" s="1"/>
      <c r="L7" s="1"/>
      <c r="M7" s="1"/>
    </row>
    <row r="8" spans="1:13">
      <c r="A8" s="4" t="s">
        <v>264</v>
      </c>
      <c r="B8" s="1">
        <v>0.99999392757699601</v>
      </c>
      <c r="C8" s="1">
        <v>0.84492426385959796</v>
      </c>
      <c r="D8" s="1">
        <v>1.1656602548125901</v>
      </c>
      <c r="E8" s="1">
        <v>4.1536928676506104</v>
      </c>
      <c r="F8" s="1">
        <v>4.1166106326504197</v>
      </c>
      <c r="G8" s="1">
        <v>4.8797455745488998</v>
      </c>
      <c r="H8" s="1"/>
      <c r="I8" s="1"/>
      <c r="J8" s="1"/>
      <c r="K8" s="1"/>
      <c r="L8" s="1"/>
      <c r="M8" s="1"/>
    </row>
    <row r="9" spans="1:13">
      <c r="A9" s="4" t="s">
        <v>265</v>
      </c>
      <c r="B9" s="1">
        <v>0.99982407924578298</v>
      </c>
      <c r="C9" s="1">
        <v>0.88651475765971699</v>
      </c>
      <c r="D9" s="1">
        <v>1.00219960097286</v>
      </c>
      <c r="E9" s="1">
        <v>4.1747152226108</v>
      </c>
      <c r="F9" s="1">
        <v>4.6796394173906002</v>
      </c>
      <c r="G9" s="1">
        <v>3.9261227673040699</v>
      </c>
      <c r="H9" s="1"/>
      <c r="I9" s="1"/>
      <c r="J9" s="1"/>
      <c r="K9" s="1"/>
      <c r="L9" s="1"/>
      <c r="M9" s="1"/>
    </row>
  </sheetData>
  <mergeCells count="4">
    <mergeCell ref="B1:D1"/>
    <mergeCell ref="E1:G1"/>
    <mergeCell ref="H1:J1"/>
    <mergeCell ref="K1:M1"/>
  </mergeCells>
  <phoneticPr fontId="2" type="noConversion"/>
  <conditionalFormatting sqref="L7">
    <cfRule type="duplicateValues" dxfId="8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132</vt:i4>
      </vt:variant>
    </vt:vector>
  </HeadingPairs>
  <TitlesOfParts>
    <vt:vector size="132" baseType="lpstr">
      <vt:lpstr>Figure 1C</vt:lpstr>
      <vt:lpstr>Figure 1D</vt:lpstr>
      <vt:lpstr>Figure 1E</vt:lpstr>
      <vt:lpstr>Figure 1L</vt:lpstr>
      <vt:lpstr>Figure 2A</vt:lpstr>
      <vt:lpstr>Figure 2B</vt:lpstr>
      <vt:lpstr>Figure 3									C</vt:lpstr>
      <vt:lpstr>Figure 3									D</vt:lpstr>
      <vt:lpstr>Figure 3E</vt:lpstr>
      <vt:lpstr>Figure 3F</vt:lpstr>
      <vt:lpstr>Figure 3H</vt:lpstr>
      <vt:lpstr>Figure 3I</vt:lpstr>
      <vt:lpstr>Figure 3J</vt:lpstr>
      <vt:lpstr>Figure 4B</vt:lpstr>
      <vt:lpstr>Figure 4D</vt:lpstr>
      <vt:lpstr>Figure 4E</vt:lpstr>
      <vt:lpstr>Figure 4I</vt:lpstr>
      <vt:lpstr>Figure 5A</vt:lpstr>
      <vt:lpstr>Figure 5B</vt:lpstr>
      <vt:lpstr>Figure 6A</vt:lpstr>
      <vt:lpstr>Figure 6B</vt:lpstr>
      <vt:lpstr>Figure 6C</vt:lpstr>
      <vt:lpstr>Figure 6D</vt:lpstr>
      <vt:lpstr>Figure 6E</vt:lpstr>
      <vt:lpstr>Figure 6F</vt:lpstr>
      <vt:lpstr>Figure 6G</vt:lpstr>
      <vt:lpstr>Figure 6H</vt:lpstr>
      <vt:lpstr>Figure 6I</vt:lpstr>
      <vt:lpstr>Figure 6J</vt:lpstr>
      <vt:lpstr>Figure 6K</vt:lpstr>
      <vt:lpstr>Figure 6L</vt:lpstr>
      <vt:lpstr>Figure 7B</vt:lpstr>
      <vt:lpstr>Figure 7D</vt:lpstr>
      <vt:lpstr>Figure 7E</vt:lpstr>
      <vt:lpstr>Figure 7G</vt:lpstr>
      <vt:lpstr>Figure 7I</vt:lpstr>
      <vt:lpstr>Figure 7J</vt:lpstr>
      <vt:lpstr>Figure 7L</vt:lpstr>
      <vt:lpstr>Figure 7N</vt:lpstr>
      <vt:lpstr>Figure 7O</vt:lpstr>
      <vt:lpstr>Figure 7Q</vt:lpstr>
      <vt:lpstr>Figure 7S</vt:lpstr>
      <vt:lpstr>Figure 7T</vt:lpstr>
      <vt:lpstr>Figure 8A</vt:lpstr>
      <vt:lpstr>Figure 8B</vt:lpstr>
      <vt:lpstr>Figure 8E</vt:lpstr>
      <vt:lpstr>Figure 8F</vt:lpstr>
      <vt:lpstr>Figure 8G</vt:lpstr>
      <vt:lpstr>Figure 8H</vt:lpstr>
      <vt:lpstr>Figure 8I</vt:lpstr>
      <vt:lpstr>Figure 8J</vt:lpstr>
      <vt:lpstr>Figure 8K</vt:lpstr>
      <vt:lpstr>Figure 8L</vt:lpstr>
      <vt:lpstr>Figure 8M</vt:lpstr>
      <vt:lpstr>Figure 8N</vt:lpstr>
      <vt:lpstr>SFigure 1B</vt:lpstr>
      <vt:lpstr>SFigure 1C</vt:lpstr>
      <vt:lpstr>SFigure 1D</vt:lpstr>
      <vt:lpstr>SFigure 1E-G</vt:lpstr>
      <vt:lpstr>SFigure 1L</vt:lpstr>
      <vt:lpstr>SFigure 1M</vt:lpstr>
      <vt:lpstr>SFigure 1N</vt:lpstr>
      <vt:lpstr>SFigure 1O</vt:lpstr>
      <vt:lpstr>SFigure 2A</vt:lpstr>
      <vt:lpstr>SFigure 2B</vt:lpstr>
      <vt:lpstr>SFigure 2C</vt:lpstr>
      <vt:lpstr>SFigure 2D</vt:lpstr>
      <vt:lpstr>SFigure 2E</vt:lpstr>
      <vt:lpstr>SFigure 2F</vt:lpstr>
      <vt:lpstr>SFigure 2H</vt:lpstr>
      <vt:lpstr>SFigure 3A</vt:lpstr>
      <vt:lpstr>SFigure 3B</vt:lpstr>
      <vt:lpstr>SFigure 3C</vt:lpstr>
      <vt:lpstr>SFigure 3D</vt:lpstr>
      <vt:lpstr>SFigure 3E</vt:lpstr>
      <vt:lpstr>SFigure 3F</vt:lpstr>
      <vt:lpstr>SFigure 3G</vt:lpstr>
      <vt:lpstr>SFigure 4A</vt:lpstr>
      <vt:lpstr>SFigure 4B</vt:lpstr>
      <vt:lpstr>SFigure 4C</vt:lpstr>
      <vt:lpstr>SFigure 4D</vt:lpstr>
      <vt:lpstr>SFigure 4E</vt:lpstr>
      <vt:lpstr>SFigure 4F</vt:lpstr>
      <vt:lpstr>SFigure 4G</vt:lpstr>
      <vt:lpstr>SFigure 4H</vt:lpstr>
      <vt:lpstr>SFigure 4I</vt:lpstr>
      <vt:lpstr>SFigure 4J</vt:lpstr>
      <vt:lpstr>SFigure 4L</vt:lpstr>
      <vt:lpstr>SFigure 4M</vt:lpstr>
      <vt:lpstr>SFigure 5A</vt:lpstr>
      <vt:lpstr>SFigure 5B</vt:lpstr>
      <vt:lpstr>SFigure 5C</vt:lpstr>
      <vt:lpstr>SFigure 6D-F</vt:lpstr>
      <vt:lpstr>SFigure 6H</vt:lpstr>
      <vt:lpstr>SFigure 6J</vt:lpstr>
      <vt:lpstr>SFigure 7C</vt:lpstr>
      <vt:lpstr>SFigure 7D</vt:lpstr>
      <vt:lpstr>SFigure 7E</vt:lpstr>
      <vt:lpstr>SFigure 7F</vt:lpstr>
      <vt:lpstr>SFigure 7G</vt:lpstr>
      <vt:lpstr>SFigure 7H</vt:lpstr>
      <vt:lpstr>SFigure 7I</vt:lpstr>
      <vt:lpstr>SFigure 7J</vt:lpstr>
      <vt:lpstr>SFigure 8A</vt:lpstr>
      <vt:lpstr>SFigure 8B</vt:lpstr>
      <vt:lpstr>SFigure 8C</vt:lpstr>
      <vt:lpstr>SFigure 8F</vt:lpstr>
      <vt:lpstr>SFigure 8G</vt:lpstr>
      <vt:lpstr>SFigure 9A</vt:lpstr>
      <vt:lpstr>SFigure 9C</vt:lpstr>
      <vt:lpstr>SFigure 9E</vt:lpstr>
      <vt:lpstr>SFigure 10A</vt:lpstr>
      <vt:lpstr>SFigure 10B</vt:lpstr>
      <vt:lpstr>SFigure 10C</vt:lpstr>
      <vt:lpstr>SFigure 10E</vt:lpstr>
      <vt:lpstr>SFigure 10F</vt:lpstr>
      <vt:lpstr>SFigure 11A-I</vt:lpstr>
      <vt:lpstr>SFigure 12B-D</vt:lpstr>
      <vt:lpstr>SFigure 12E</vt:lpstr>
      <vt:lpstr>SFigure 12F</vt:lpstr>
      <vt:lpstr>SFigure 12G</vt:lpstr>
      <vt:lpstr>SFigure 12H</vt:lpstr>
      <vt:lpstr>SFigure 12I</vt:lpstr>
      <vt:lpstr>SFigure 12J</vt:lpstr>
      <vt:lpstr>SFigure 13B</vt:lpstr>
      <vt:lpstr>SFigure 13D-F</vt:lpstr>
      <vt:lpstr>SFigure 14A</vt:lpstr>
      <vt:lpstr>SFigure 14B</vt:lpstr>
      <vt:lpstr>SFigure 14C</vt:lpstr>
      <vt:lpstr>SFigure 14D</vt:lpstr>
      <vt:lpstr>SFigure 15C</vt:lpstr>
      <vt:lpstr>SFigure 15E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 L</dc:creator>
  <cp:lastModifiedBy>YH L</cp:lastModifiedBy>
  <dcterms:created xsi:type="dcterms:W3CDTF">2015-06-05T18:17:20Z</dcterms:created>
  <dcterms:modified xsi:type="dcterms:W3CDTF">2026-03-15T13:58:22Z</dcterms:modified>
</cp:coreProperties>
</file>