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tyhealthnetwork-my.sharepoint.com/personal/makennarenee_browne_uhn_ca/Documents/Documents/MRB science/Minnelide paper/"/>
    </mc:Choice>
  </mc:AlternateContent>
  <xr:revisionPtr revIDLastSave="4" documentId="14_{8CCF279C-6215-8D4C-8CBB-FA520675B3AE}" xr6:coauthVersionLast="47" xr6:coauthVersionMax="47" xr10:uidLastSave="{7C70CD87-234D-9445-A172-EC8E000DD76E}"/>
  <bookViews>
    <workbookView xWindow="-48920" yWindow="-1240" windowWidth="38660" windowHeight="25820" xr2:uid="{3A39EEED-78D0-734F-B369-0D19F8D08F2D}"/>
  </bookViews>
  <sheets>
    <sheet name="Sheet1" sheetId="1" r:id="rId1"/>
  </sheets>
  <calcPr calcId="191029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7" i="1" l="1"/>
  <c r="L47" i="1"/>
  <c r="L48" i="1"/>
  <c r="L44" i="1"/>
  <c r="L41" i="1"/>
  <c r="L38" i="1"/>
  <c r="L37" i="1"/>
  <c r="L26" i="1"/>
  <c r="L24" i="1"/>
  <c r="L21" i="1"/>
  <c r="L18" i="1"/>
  <c r="L16" i="1"/>
  <c r="L15" i="1"/>
  <c r="L13" i="1"/>
  <c r="K48" i="1"/>
  <c r="K44" i="1"/>
  <c r="K41" i="1"/>
  <c r="K38" i="1"/>
  <c r="K37" i="1"/>
  <c r="K26" i="1"/>
  <c r="K24" i="1"/>
  <c r="K21" i="1"/>
  <c r="K18" i="1"/>
  <c r="K16" i="1"/>
  <c r="K15" i="1"/>
  <c r="K13" i="1"/>
  <c r="J5" i="1"/>
  <c r="J116" i="1"/>
  <c r="J117" i="1"/>
  <c r="J118" i="1"/>
  <c r="J119" i="1"/>
  <c r="J120" i="1"/>
  <c r="J115" i="1"/>
  <c r="J105" i="1"/>
  <c r="J106" i="1"/>
  <c r="J107" i="1"/>
  <c r="J108" i="1"/>
  <c r="J109" i="1"/>
  <c r="J110" i="1"/>
  <c r="J111" i="1"/>
  <c r="J112" i="1"/>
  <c r="J113" i="1"/>
  <c r="J104" i="1"/>
  <c r="J95" i="1"/>
  <c r="J96" i="1"/>
  <c r="J97" i="1"/>
  <c r="J98" i="1"/>
  <c r="J99" i="1"/>
  <c r="J100" i="1"/>
  <c r="J101" i="1"/>
  <c r="J102" i="1"/>
  <c r="J94" i="1"/>
  <c r="J92" i="1"/>
  <c r="J91" i="1"/>
  <c r="J88" i="1"/>
  <c r="J87" i="1"/>
  <c r="J83" i="1"/>
  <c r="J84" i="1"/>
  <c r="J85" i="1"/>
  <c r="J82" i="1"/>
  <c r="J77" i="1"/>
  <c r="J78" i="1"/>
  <c r="J79" i="1"/>
  <c r="J76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53" i="1"/>
  <c r="J51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29" i="1"/>
  <c r="J27" i="1"/>
  <c r="J26" i="1"/>
  <c r="J24" i="1"/>
  <c r="I116" i="1"/>
  <c r="I117" i="1"/>
  <c r="I118" i="1"/>
  <c r="I119" i="1"/>
  <c r="I120" i="1"/>
  <c r="I115" i="1"/>
  <c r="I105" i="1"/>
  <c r="I106" i="1"/>
  <c r="I107" i="1"/>
  <c r="I108" i="1"/>
  <c r="I109" i="1"/>
  <c r="I110" i="1"/>
  <c r="I111" i="1"/>
  <c r="I112" i="1"/>
  <c r="I113" i="1"/>
  <c r="I104" i="1"/>
  <c r="I95" i="1"/>
  <c r="I96" i="1"/>
  <c r="I97" i="1"/>
  <c r="I98" i="1"/>
  <c r="I99" i="1"/>
  <c r="I100" i="1"/>
  <c r="I101" i="1"/>
  <c r="I102" i="1"/>
  <c r="I94" i="1"/>
  <c r="I92" i="1"/>
  <c r="I91" i="1"/>
  <c r="I88" i="1"/>
  <c r="I87" i="1"/>
  <c r="I83" i="1"/>
  <c r="I84" i="1"/>
  <c r="I85" i="1"/>
  <c r="I82" i="1"/>
  <c r="I77" i="1"/>
  <c r="I78" i="1"/>
  <c r="I79" i="1"/>
  <c r="I76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53" i="1"/>
  <c r="I51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D42" i="1"/>
  <c r="D44" i="1"/>
  <c r="D43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92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75" i="1"/>
  <c r="E76" i="1"/>
  <c r="E77" i="1"/>
  <c r="E74" i="1"/>
  <c r="E73" i="1"/>
  <c r="E70" i="1"/>
  <c r="E71" i="1"/>
  <c r="E72" i="1"/>
  <c r="E66" i="1"/>
  <c r="E67" i="1"/>
  <c r="E68" i="1"/>
  <c r="E69" i="1"/>
  <c r="E61" i="1"/>
  <c r="E62" i="1"/>
  <c r="E63" i="1"/>
  <c r="E64" i="1"/>
  <c r="E65" i="1"/>
  <c r="E56" i="1"/>
  <c r="E57" i="1"/>
  <c r="E58" i="1"/>
  <c r="E59" i="1"/>
  <c r="E60" i="1"/>
  <c r="E53" i="1"/>
  <c r="E54" i="1"/>
  <c r="E55" i="1"/>
  <c r="E52" i="1"/>
  <c r="E51" i="1"/>
  <c r="E50" i="1"/>
  <c r="E49" i="1"/>
  <c r="E45" i="1"/>
  <c r="E46" i="1"/>
  <c r="E47" i="1"/>
  <c r="E48" i="1"/>
  <c r="G39" i="1"/>
  <c r="G34" i="1"/>
  <c r="E43" i="1"/>
  <c r="E44" i="1"/>
  <c r="G41" i="1"/>
  <c r="G40" i="1"/>
  <c r="E40" i="1"/>
  <c r="E41" i="1"/>
  <c r="E42" i="1"/>
  <c r="D40" i="1"/>
  <c r="D41" i="1"/>
  <c r="G38" i="1"/>
  <c r="G37" i="1"/>
  <c r="G36" i="1"/>
  <c r="E36" i="1"/>
  <c r="E37" i="1"/>
  <c r="E38" i="1"/>
  <c r="E39" i="1"/>
  <c r="D37" i="1"/>
  <c r="D38" i="1"/>
  <c r="D39" i="1"/>
  <c r="D36" i="1"/>
  <c r="G33" i="1"/>
  <c r="G32" i="1"/>
  <c r="G31" i="1"/>
  <c r="E32" i="1" l="1"/>
  <c r="E33" i="1"/>
  <c r="E34" i="1"/>
  <c r="E35" i="1"/>
  <c r="E31" i="1"/>
  <c r="D32" i="1"/>
  <c r="D33" i="1"/>
  <c r="D34" i="1"/>
  <c r="D35" i="1"/>
  <c r="D31" i="1"/>
  <c r="D30" i="1"/>
  <c r="G30" i="1"/>
  <c r="I30" i="1" s="1"/>
  <c r="G29" i="1"/>
  <c r="G27" i="1"/>
  <c r="E30" i="1"/>
  <c r="E29" i="1"/>
  <c r="E28" i="1"/>
  <c r="E27" i="1"/>
  <c r="D29" i="1"/>
  <c r="D28" i="1"/>
  <c r="D27" i="1"/>
  <c r="G26" i="1"/>
  <c r="E26" i="1"/>
  <c r="D26" i="1"/>
  <c r="E25" i="1"/>
  <c r="D25" i="1"/>
  <c r="G21" i="1"/>
  <c r="D22" i="1"/>
  <c r="I22" i="1" s="1"/>
  <c r="D21" i="1"/>
  <c r="G24" i="1"/>
  <c r="D24" i="1"/>
  <c r="D23" i="1"/>
  <c r="I23" i="1" s="1"/>
  <c r="D20" i="1"/>
  <c r="I20" i="1" s="1"/>
  <c r="D19" i="1"/>
  <c r="I19" i="1" s="1"/>
  <c r="D18" i="1"/>
  <c r="I18" i="1" s="1"/>
  <c r="E24" i="1"/>
  <c r="E23" i="1"/>
  <c r="J23" i="1" s="1"/>
  <c r="E22" i="1"/>
  <c r="E21" i="1"/>
  <c r="E20" i="1"/>
  <c r="J20" i="1" s="1"/>
  <c r="E19" i="1"/>
  <c r="J19" i="1" s="1"/>
  <c r="E18" i="1"/>
  <c r="J18" i="1" s="1"/>
  <c r="G16" i="1"/>
  <c r="D17" i="1"/>
  <c r="I17" i="1" s="1"/>
  <c r="D16" i="1"/>
  <c r="E17" i="1"/>
  <c r="E16" i="1"/>
  <c r="G15" i="1"/>
  <c r="G14" i="1"/>
  <c r="G13" i="1"/>
  <c r="G12" i="1"/>
  <c r="E15" i="1"/>
  <c r="E14" i="1"/>
  <c r="E13" i="1"/>
  <c r="E12" i="1"/>
  <c r="D15" i="1"/>
  <c r="D14" i="1"/>
  <c r="D13" i="1"/>
  <c r="D12" i="1"/>
  <c r="G11" i="1"/>
  <c r="E11" i="1"/>
  <c r="D11" i="1"/>
  <c r="G10" i="1"/>
  <c r="E10" i="1"/>
  <c r="D10" i="1"/>
  <c r="G9" i="1"/>
  <c r="E9" i="1"/>
  <c r="H30" i="1" l="1"/>
  <c r="H26" i="1"/>
  <c r="H14" i="1"/>
  <c r="H11" i="1"/>
  <c r="H21" i="1"/>
  <c r="H16" i="1"/>
  <c r="H22" i="1"/>
  <c r="H10" i="1"/>
  <c r="J10" i="1"/>
  <c r="J12" i="1"/>
  <c r="J13" i="1"/>
  <c r="J14" i="1"/>
  <c r="I15" i="1"/>
  <c r="H17" i="1"/>
  <c r="H24" i="1"/>
  <c r="H12" i="1"/>
  <c r="H25" i="1"/>
  <c r="H28" i="1"/>
  <c r="H19" i="1"/>
  <c r="H29" i="1"/>
  <c r="J21" i="1"/>
  <c r="H15" i="1"/>
  <c r="H20" i="1"/>
  <c r="J9" i="1"/>
  <c r="I16" i="1"/>
  <c r="J11" i="1"/>
  <c r="I21" i="1"/>
  <c r="H13" i="1"/>
  <c r="I29" i="1"/>
  <c r="H27" i="1"/>
  <c r="J15" i="1"/>
  <c r="J16" i="1"/>
  <c r="H23" i="1"/>
  <c r="I12" i="1"/>
  <c r="H18" i="1"/>
  <c r="J17" i="1"/>
  <c r="I24" i="1"/>
  <c r="I11" i="1"/>
  <c r="I14" i="1"/>
  <c r="I13" i="1"/>
  <c r="I10" i="1"/>
  <c r="I26" i="1"/>
  <c r="J22" i="1"/>
  <c r="I27" i="1"/>
  <c r="G8" i="1"/>
  <c r="D9" i="1"/>
  <c r="H9" i="1" s="1"/>
  <c r="E8" i="1"/>
  <c r="D8" i="1"/>
  <c r="G7" i="1"/>
  <c r="E7" i="1"/>
  <c r="D7" i="1"/>
  <c r="G6" i="1"/>
  <c r="G5" i="1"/>
  <c r="E6" i="1"/>
  <c r="E5" i="1"/>
  <c r="D6" i="1"/>
  <c r="D5" i="1"/>
  <c r="G3" i="1"/>
  <c r="E4" i="1"/>
  <c r="E3" i="1"/>
  <c r="D4" i="1"/>
  <c r="D3" i="1"/>
  <c r="E2" i="1"/>
  <c r="D2" i="1"/>
  <c r="H2" i="1" l="1"/>
  <c r="I3" i="1"/>
  <c r="H7" i="1"/>
  <c r="I7" i="1"/>
  <c r="H5" i="1"/>
  <c r="H6" i="1"/>
  <c r="H8" i="1"/>
  <c r="I6" i="1"/>
  <c r="H3" i="1"/>
  <c r="H4" i="1"/>
  <c r="I5" i="1"/>
  <c r="J8" i="1"/>
  <c r="I8" i="1"/>
  <c r="I9" i="1"/>
  <c r="J3" i="1"/>
  <c r="J6" i="1"/>
  <c r="J7" i="1"/>
</calcChain>
</file>

<file path=xl/sharedStrings.xml><?xml version="1.0" encoding="utf-8"?>
<sst xmlns="http://schemas.openxmlformats.org/spreadsheetml/2006/main" count="295" uniqueCount="19">
  <si>
    <t>Mouse ID</t>
  </si>
  <si>
    <t>Genotype</t>
  </si>
  <si>
    <t>Sex</t>
  </si>
  <si>
    <t xml:space="preserve"> +/+</t>
  </si>
  <si>
    <t>F</t>
  </si>
  <si>
    <t>Age at E.P (weeks)</t>
  </si>
  <si>
    <t>N/A</t>
  </si>
  <si>
    <t>No tumor</t>
  </si>
  <si>
    <t xml:space="preserve"> +/-</t>
  </si>
  <si>
    <t>M</t>
  </si>
  <si>
    <t xml:space="preserve">E.P. Date </t>
  </si>
  <si>
    <t>Date tumor found</t>
  </si>
  <si>
    <t>DOB</t>
  </si>
  <si>
    <t>Age at Tumor induction (weeks)</t>
  </si>
  <si>
    <t>Tumor latency (Weeks)</t>
  </si>
  <si>
    <t>Age at Tumor endpoint (weeks)</t>
  </si>
  <si>
    <t>DOE</t>
  </si>
  <si>
    <t>Sacc'ed Malocclusion</t>
  </si>
  <si>
    <t>Time to tumor endpoint (weeks)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</si>
</sst>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sz val="11"/>
      <color theme="1"/>
      <name val="Aptos Narrow"/>
      <scheme val="minor"/>
    </font>
    <font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2" fillId="0" borderId="0" xfId="0" applyNumberFormat="1" applyFont="1" applyAlignment="1">
      <alignment horizontal="center"/>
    </xf>
    <xf numFmtId="14" fontId="0" fillId="0" borderId="0" xfId="0" applyNumberFormat="1"/>
    <xf numFmtId="14" fontId="3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05E34-5D1F-5949-A60B-11511530AB32}">
  <dimension ref="A1:L120"/>
  <sheetViews>
    <sheetView tabSelected="1" zoomScale="116" workbookViewId="0">
      <selection activeCell="L14" sqref="L14"/>
    </sheetView>
  </sheetViews>
  <sheetFormatPr baseColWidth="10" defaultRowHeight="16" x14ac:dyDescent="0.2"/>
  <cols>
    <col min="1" max="1" width="14" style="1" customWidth="1"/>
    <col min="5" max="6" width="13.5" customWidth="1"/>
    <col min="7" max="7" width="22.5" customWidth="1"/>
    <col min="8" max="8" width="19.6640625" customWidth="1"/>
    <col min="9" max="9" width="28.83203125" customWidth="1"/>
    <col min="10" max="10" width="19.6640625" customWidth="1"/>
    <col min="11" max="11" width="30.83203125" customWidth="1"/>
    <col min="12" max="12" width="27.6640625" customWidth="1"/>
  </cols>
  <sheetData>
    <row r="1" spans="1:12" x14ac:dyDescent="0.2">
      <c r="A1" s="2" t="s">
        <v>0</v>
      </c>
      <c r="B1" s="2" t="s">
        <v>1</v>
      </c>
      <c r="C1" s="2" t="s">
        <v>2</v>
      </c>
      <c r="D1" s="2" t="s">
        <v>12</v>
      </c>
      <c r="E1" s="2" t="s">
        <v>10</v>
      </c>
      <c r="F1" s="2" t="s">
        <v>16</v>
      </c>
      <c r="G1" s="2" t="s">
        <v>11</v>
      </c>
      <c r="H1" s="2" t="s">
        <v>5</v>
      </c>
      <c r="I1" s="3" t="s">
        <v>13</v>
      </c>
      <c r="J1" s="2" t="s">
        <v>14</v>
      </c>
      <c r="K1" s="3" t="s">
        <v>15</v>
      </c>
      <c r="L1" s="2" t="s">
        <v>18</v>
      </c>
    </row>
    <row r="2" spans="1:12" x14ac:dyDescent="0.2">
      <c r="A2" s="1">
        <v>170002</v>
      </c>
      <c r="B2" s="1" t="s">
        <v>3</v>
      </c>
      <c r="C2" s="1" t="s">
        <v>4</v>
      </c>
      <c r="D2" s="4">
        <f>DATE(2024,10,15)</f>
        <v>45580</v>
      </c>
      <c r="E2" s="4">
        <f>DATE(2025,3,21)</f>
        <v>45737</v>
      </c>
      <c r="F2" s="1"/>
      <c r="G2" s="1" t="s">
        <v>6</v>
      </c>
      <c r="H2" s="5">
        <f>(E2-D2)/7</f>
        <v>22.428571428571427</v>
      </c>
      <c r="I2" s="1" t="s">
        <v>7</v>
      </c>
      <c r="J2" s="1" t="s">
        <v>6</v>
      </c>
      <c r="K2" s="1"/>
      <c r="L2" s="1"/>
    </row>
    <row r="3" spans="1:12" x14ac:dyDescent="0.2">
      <c r="A3" s="1">
        <v>170017</v>
      </c>
      <c r="B3" s="1" t="s">
        <v>8</v>
      </c>
      <c r="C3" s="1" t="s">
        <v>9</v>
      </c>
      <c r="D3" s="4">
        <f t="shared" ref="D3:D11" si="0">DATE(2024,11,10)</f>
        <v>45606</v>
      </c>
      <c r="E3" s="4">
        <f t="shared" ref="E3:E8" si="1">DATE(2024,12,27)</f>
        <v>45653</v>
      </c>
      <c r="F3" s="1"/>
      <c r="G3" s="4">
        <f>DATE(2025,3,10)</f>
        <v>45726</v>
      </c>
      <c r="H3" s="5">
        <f t="shared" ref="H2:H30" si="2">(E3-D3)/7</f>
        <v>6.7142857142857144</v>
      </c>
      <c r="I3" s="5">
        <f>(G3-D3)/7</f>
        <v>17.142857142857142</v>
      </c>
      <c r="J3" s="5">
        <f>(G3-E3)/7</f>
        <v>10.428571428571429</v>
      </c>
      <c r="K3" s="1"/>
      <c r="L3" s="1"/>
    </row>
    <row r="4" spans="1:12" x14ac:dyDescent="0.2">
      <c r="A4" s="1">
        <v>170018</v>
      </c>
      <c r="B4" s="1" t="s">
        <v>8</v>
      </c>
      <c r="C4" s="1" t="s">
        <v>9</v>
      </c>
      <c r="D4" s="4">
        <f t="shared" si="0"/>
        <v>45606</v>
      </c>
      <c r="E4" s="4">
        <f t="shared" si="1"/>
        <v>45653</v>
      </c>
      <c r="F4" s="1"/>
      <c r="G4" s="1" t="s">
        <v>6</v>
      </c>
      <c r="H4" s="5">
        <f t="shared" si="2"/>
        <v>6.7142857142857144</v>
      </c>
      <c r="I4" s="1" t="s">
        <v>7</v>
      </c>
      <c r="J4" s="1" t="s">
        <v>6</v>
      </c>
      <c r="K4" s="1"/>
      <c r="L4" s="1"/>
    </row>
    <row r="5" spans="1:12" x14ac:dyDescent="0.2">
      <c r="A5" s="1">
        <v>170019</v>
      </c>
      <c r="B5" s="1" t="s">
        <v>8</v>
      </c>
      <c r="C5" s="1" t="s">
        <v>4</v>
      </c>
      <c r="D5" s="4">
        <f t="shared" si="0"/>
        <v>45606</v>
      </c>
      <c r="E5" s="4">
        <f t="shared" si="1"/>
        <v>45653</v>
      </c>
      <c r="F5" s="4"/>
      <c r="G5" s="4">
        <f>DATE(2025,2,21)</f>
        <v>45709</v>
      </c>
      <c r="H5" s="5">
        <f t="shared" si="2"/>
        <v>6.7142857142857144</v>
      </c>
      <c r="I5" s="5">
        <f t="shared" ref="I5:I24" si="3">(G5-D5)/7</f>
        <v>14.714285714285714</v>
      </c>
      <c r="J5" s="5">
        <f>(G5-E5)/7</f>
        <v>8</v>
      </c>
      <c r="K5" s="5"/>
      <c r="L5" s="5"/>
    </row>
    <row r="6" spans="1:12" x14ac:dyDescent="0.2">
      <c r="A6" s="1">
        <v>170020</v>
      </c>
      <c r="B6" s="1" t="s">
        <v>8</v>
      </c>
      <c r="C6" s="1" t="s">
        <v>4</v>
      </c>
      <c r="D6" s="4">
        <f t="shared" si="0"/>
        <v>45606</v>
      </c>
      <c r="E6" s="4">
        <f t="shared" si="1"/>
        <v>45653</v>
      </c>
      <c r="F6" s="1"/>
      <c r="G6" s="4">
        <f>DATE(2025,2,19)</f>
        <v>45707</v>
      </c>
      <c r="H6" s="5">
        <f t="shared" si="2"/>
        <v>6.7142857142857144</v>
      </c>
      <c r="I6" s="5">
        <f t="shared" si="3"/>
        <v>14.428571428571429</v>
      </c>
      <c r="J6" s="5">
        <f t="shared" ref="J5:J24" si="4">(G6-E6)/7</f>
        <v>7.7142857142857144</v>
      </c>
      <c r="K6" s="1"/>
      <c r="L6" s="1"/>
    </row>
    <row r="7" spans="1:12" x14ac:dyDescent="0.2">
      <c r="A7" s="1">
        <v>170024</v>
      </c>
      <c r="B7" s="1" t="s">
        <v>8</v>
      </c>
      <c r="C7" s="1" t="s">
        <v>9</v>
      </c>
      <c r="D7" s="4">
        <f t="shared" si="0"/>
        <v>45606</v>
      </c>
      <c r="E7" s="4">
        <f t="shared" si="1"/>
        <v>45653</v>
      </c>
      <c r="F7" s="4"/>
      <c r="G7" s="4">
        <f>DATE(2025,2,10)</f>
        <v>45698</v>
      </c>
      <c r="H7" s="5">
        <f t="shared" si="2"/>
        <v>6.7142857142857144</v>
      </c>
      <c r="I7" s="5">
        <f t="shared" si="3"/>
        <v>13.142857142857142</v>
      </c>
      <c r="J7" s="5">
        <f t="shared" si="4"/>
        <v>6.4285714285714288</v>
      </c>
      <c r="K7" s="5"/>
      <c r="L7" s="5"/>
    </row>
    <row r="8" spans="1:12" x14ac:dyDescent="0.2">
      <c r="A8" s="1">
        <v>170025</v>
      </c>
      <c r="B8" s="1" t="s">
        <v>8</v>
      </c>
      <c r="C8" s="1" t="s">
        <v>9</v>
      </c>
      <c r="D8" s="4">
        <f t="shared" si="0"/>
        <v>45606</v>
      </c>
      <c r="E8" s="4">
        <f t="shared" si="1"/>
        <v>45653</v>
      </c>
      <c r="F8" s="4"/>
      <c r="G8" s="4">
        <f>DATE(2025,2,17)</f>
        <v>45705</v>
      </c>
      <c r="H8" s="5">
        <f t="shared" si="2"/>
        <v>6.7142857142857144</v>
      </c>
      <c r="I8" s="5">
        <f t="shared" si="3"/>
        <v>14.142857142857142</v>
      </c>
      <c r="J8" s="5">
        <f t="shared" si="4"/>
        <v>7.4285714285714288</v>
      </c>
    </row>
    <row r="9" spans="1:12" x14ac:dyDescent="0.2">
      <c r="A9" s="1">
        <v>170026</v>
      </c>
      <c r="B9" s="1" t="s">
        <v>3</v>
      </c>
      <c r="C9" s="1" t="s">
        <v>9</v>
      </c>
      <c r="D9" s="4">
        <f t="shared" si="0"/>
        <v>45606</v>
      </c>
      <c r="E9" s="4">
        <f>DATE(2025,3,21)</f>
        <v>45737</v>
      </c>
      <c r="F9" s="4"/>
      <c r="G9" s="4">
        <f>DATE(2025,5,11)</f>
        <v>45788</v>
      </c>
      <c r="H9" s="5">
        <f t="shared" si="2"/>
        <v>18.714285714285715</v>
      </c>
      <c r="I9" s="5">
        <f t="shared" si="3"/>
        <v>26</v>
      </c>
      <c r="J9" s="5">
        <f t="shared" si="4"/>
        <v>7.2857142857142856</v>
      </c>
    </row>
    <row r="10" spans="1:12" x14ac:dyDescent="0.2">
      <c r="A10" s="1">
        <v>170027</v>
      </c>
      <c r="B10" s="1" t="s">
        <v>8</v>
      </c>
      <c r="C10" s="1" t="s">
        <v>9</v>
      </c>
      <c r="D10" s="4">
        <f t="shared" si="0"/>
        <v>45606</v>
      </c>
      <c r="E10" s="4">
        <f>DATE(2024,12,27)</f>
        <v>45653</v>
      </c>
      <c r="F10" s="4"/>
      <c r="G10" s="4">
        <f>DATE(2025,3,28)</f>
        <v>45744</v>
      </c>
      <c r="H10" s="5">
        <f t="shared" si="2"/>
        <v>6.7142857142857144</v>
      </c>
      <c r="I10" s="5">
        <f t="shared" si="3"/>
        <v>19.714285714285715</v>
      </c>
      <c r="J10" s="5">
        <f t="shared" si="4"/>
        <v>13</v>
      </c>
    </row>
    <row r="11" spans="1:12" x14ac:dyDescent="0.2">
      <c r="A11" s="1">
        <v>170030</v>
      </c>
      <c r="B11" s="1" t="s">
        <v>8</v>
      </c>
      <c r="C11" s="1" t="s">
        <v>4</v>
      </c>
      <c r="D11" s="4">
        <f t="shared" si="0"/>
        <v>45606</v>
      </c>
      <c r="E11" s="4">
        <f>DATE(2024,12,27)</f>
        <v>45653</v>
      </c>
      <c r="F11" s="4"/>
      <c r="G11" s="4">
        <f>DATE(2025,2,19)</f>
        <v>45707</v>
      </c>
      <c r="H11" s="5">
        <f t="shared" si="2"/>
        <v>6.7142857142857144</v>
      </c>
      <c r="I11" s="5">
        <f t="shared" si="3"/>
        <v>14.428571428571429</v>
      </c>
      <c r="J11" s="5">
        <f t="shared" si="4"/>
        <v>7.7142857142857144</v>
      </c>
    </row>
    <row r="12" spans="1:12" x14ac:dyDescent="0.2">
      <c r="A12" s="1">
        <v>170050</v>
      </c>
      <c r="B12" s="1" t="s">
        <v>8</v>
      </c>
      <c r="C12" s="1" t="s">
        <v>4</v>
      </c>
      <c r="D12" s="4">
        <f t="shared" ref="D12:D17" si="5">DATE(2024,11,23)</f>
        <v>45619</v>
      </c>
      <c r="E12" s="4">
        <f t="shared" ref="E12:E24" si="6">DATE(2025,3,21)</f>
        <v>45737</v>
      </c>
      <c r="F12" s="4"/>
      <c r="G12" s="4">
        <f>DATE(2025,5,7)</f>
        <v>45784</v>
      </c>
      <c r="H12" s="5">
        <f t="shared" si="2"/>
        <v>16.857142857142858</v>
      </c>
      <c r="I12" s="5">
        <f t="shared" si="3"/>
        <v>23.571428571428573</v>
      </c>
      <c r="J12" s="5">
        <f t="shared" si="4"/>
        <v>6.7142857142857144</v>
      </c>
    </row>
    <row r="13" spans="1:12" x14ac:dyDescent="0.2">
      <c r="A13" s="11">
        <v>170051</v>
      </c>
      <c r="B13" s="1" t="s">
        <v>8</v>
      </c>
      <c r="C13" s="1" t="s">
        <v>4</v>
      </c>
      <c r="D13" s="4">
        <f t="shared" si="5"/>
        <v>45619</v>
      </c>
      <c r="E13" s="4">
        <f t="shared" si="6"/>
        <v>45737</v>
      </c>
      <c r="F13" s="4">
        <v>45792</v>
      </c>
      <c r="G13" s="4">
        <f>DATE(2025,4,30)</f>
        <v>45777</v>
      </c>
      <c r="H13" s="5">
        <f t="shared" si="2"/>
        <v>16.857142857142858</v>
      </c>
      <c r="I13" s="5">
        <f t="shared" si="3"/>
        <v>22.571428571428573</v>
      </c>
      <c r="J13" s="5">
        <f t="shared" si="4"/>
        <v>5.7142857142857144</v>
      </c>
      <c r="K13" s="5">
        <f>(F13-D13)/7</f>
        <v>24.714285714285715</v>
      </c>
      <c r="L13" s="5">
        <f>(F13-E13)/7</f>
        <v>7.8571428571428568</v>
      </c>
    </row>
    <row r="14" spans="1:12" x14ac:dyDescent="0.2">
      <c r="A14" s="1">
        <v>170052</v>
      </c>
      <c r="B14" s="1" t="s">
        <v>8</v>
      </c>
      <c r="C14" s="1" t="s">
        <v>4</v>
      </c>
      <c r="D14" s="4">
        <f t="shared" si="5"/>
        <v>45619</v>
      </c>
      <c r="E14" s="4">
        <f t="shared" si="6"/>
        <v>45737</v>
      </c>
      <c r="F14" s="4"/>
      <c r="G14" s="4">
        <f>DATE(2025,4,30)</f>
        <v>45777</v>
      </c>
      <c r="H14" s="5">
        <f t="shared" si="2"/>
        <v>16.857142857142858</v>
      </c>
      <c r="I14" s="5">
        <f t="shared" si="3"/>
        <v>22.571428571428573</v>
      </c>
      <c r="J14" s="5">
        <f t="shared" si="4"/>
        <v>5.7142857142857144</v>
      </c>
    </row>
    <row r="15" spans="1:12" x14ac:dyDescent="0.2">
      <c r="A15" s="11">
        <v>170053</v>
      </c>
      <c r="B15" s="1" t="s">
        <v>8</v>
      </c>
      <c r="C15" s="1" t="s">
        <v>4</v>
      </c>
      <c r="D15" s="4">
        <f t="shared" si="5"/>
        <v>45619</v>
      </c>
      <c r="E15" s="4">
        <f t="shared" si="6"/>
        <v>45737</v>
      </c>
      <c r="F15" s="4">
        <v>45831</v>
      </c>
      <c r="G15" s="4">
        <f>DATE(2025,6,3)</f>
        <v>45811</v>
      </c>
      <c r="H15" s="5">
        <f t="shared" si="2"/>
        <v>16.857142857142858</v>
      </c>
      <c r="I15" s="5">
        <f t="shared" si="3"/>
        <v>27.428571428571427</v>
      </c>
      <c r="J15" s="5">
        <f t="shared" si="4"/>
        <v>10.571428571428571</v>
      </c>
      <c r="K15" s="5">
        <f>(F15-D15)/7</f>
        <v>30.285714285714285</v>
      </c>
      <c r="L15" s="5">
        <f>(F15-E15)/7</f>
        <v>13.428571428571429</v>
      </c>
    </row>
    <row r="16" spans="1:12" x14ac:dyDescent="0.2">
      <c r="A16" s="12">
        <v>170059</v>
      </c>
      <c r="B16" s="1" t="s">
        <v>8</v>
      </c>
      <c r="C16" s="1" t="s">
        <v>4</v>
      </c>
      <c r="D16" s="4">
        <f t="shared" si="5"/>
        <v>45619</v>
      </c>
      <c r="E16" s="4">
        <f t="shared" si="6"/>
        <v>45737</v>
      </c>
      <c r="F16" s="4">
        <v>45796</v>
      </c>
      <c r="G16" s="4">
        <f>DATE(2025,4,21)</f>
        <v>45768</v>
      </c>
      <c r="H16" s="5">
        <f t="shared" si="2"/>
        <v>16.857142857142858</v>
      </c>
      <c r="I16" s="5">
        <f t="shared" si="3"/>
        <v>21.285714285714285</v>
      </c>
      <c r="J16" s="5">
        <f t="shared" si="4"/>
        <v>4.4285714285714288</v>
      </c>
      <c r="K16" s="5">
        <f>(F16-D16)/7</f>
        <v>25.285714285714285</v>
      </c>
      <c r="L16" s="5">
        <f>(F16-E16)/7</f>
        <v>8.4285714285714288</v>
      </c>
    </row>
    <row r="17" spans="1:12" x14ac:dyDescent="0.2">
      <c r="A17" s="13">
        <v>170063</v>
      </c>
      <c r="B17" s="1" t="s">
        <v>8</v>
      </c>
      <c r="C17" s="1" t="s">
        <v>4</v>
      </c>
      <c r="D17" s="4">
        <f t="shared" si="5"/>
        <v>45619</v>
      </c>
      <c r="E17" s="4">
        <f t="shared" si="6"/>
        <v>45737</v>
      </c>
      <c r="F17" s="4"/>
      <c r="G17" s="6">
        <v>45781</v>
      </c>
      <c r="H17" s="5">
        <f t="shared" si="2"/>
        <v>16.857142857142858</v>
      </c>
      <c r="I17" s="5">
        <f t="shared" si="3"/>
        <v>23.142857142857142</v>
      </c>
      <c r="J17" s="5">
        <f t="shared" si="4"/>
        <v>6.2857142857142856</v>
      </c>
    </row>
    <row r="18" spans="1:12" x14ac:dyDescent="0.2">
      <c r="A18" s="11">
        <v>170088</v>
      </c>
      <c r="B18" s="1" t="s">
        <v>8</v>
      </c>
      <c r="C18" s="1" t="s">
        <v>9</v>
      </c>
      <c r="D18" s="4">
        <f>DATE(2024,12,1)</f>
        <v>45627</v>
      </c>
      <c r="E18" s="4">
        <f t="shared" si="6"/>
        <v>45737</v>
      </c>
      <c r="F18" s="6">
        <v>45794</v>
      </c>
      <c r="G18" s="6">
        <v>45780</v>
      </c>
      <c r="H18" s="5">
        <f t="shared" si="2"/>
        <v>15.714285714285714</v>
      </c>
      <c r="I18" s="5">
        <f t="shared" si="3"/>
        <v>21.857142857142858</v>
      </c>
      <c r="J18" s="5">
        <f t="shared" si="4"/>
        <v>6.1428571428571432</v>
      </c>
      <c r="K18" s="5">
        <f>(F18-D18)/7</f>
        <v>23.857142857142858</v>
      </c>
      <c r="L18" s="5">
        <f>(F18-E18)/7</f>
        <v>8.1428571428571423</v>
      </c>
    </row>
    <row r="19" spans="1:12" x14ac:dyDescent="0.2">
      <c r="A19" s="1">
        <v>170092</v>
      </c>
      <c r="B19" s="1" t="s">
        <v>8</v>
      </c>
      <c r="C19" s="1" t="s">
        <v>9</v>
      </c>
      <c r="D19" s="4">
        <f>DATE(2024,12,1)</f>
        <v>45627</v>
      </c>
      <c r="E19" s="4">
        <f t="shared" si="6"/>
        <v>45737</v>
      </c>
      <c r="F19" s="4"/>
      <c r="G19" s="6">
        <v>45777</v>
      </c>
      <c r="H19" s="5">
        <f t="shared" si="2"/>
        <v>15.714285714285714</v>
      </c>
      <c r="I19" s="5">
        <f t="shared" si="3"/>
        <v>21.428571428571427</v>
      </c>
      <c r="J19" s="5">
        <f t="shared" si="4"/>
        <v>5.7142857142857144</v>
      </c>
    </row>
    <row r="20" spans="1:12" x14ac:dyDescent="0.2">
      <c r="A20" s="1">
        <v>170110</v>
      </c>
      <c r="B20" s="1" t="s">
        <v>8</v>
      </c>
      <c r="C20" s="1" t="s">
        <v>9</v>
      </c>
      <c r="D20" s="4">
        <f>DATE(2025,1,5)</f>
        <v>45662</v>
      </c>
      <c r="E20" s="4">
        <f t="shared" si="6"/>
        <v>45737</v>
      </c>
      <c r="F20" s="4"/>
      <c r="G20" s="6">
        <v>45768</v>
      </c>
      <c r="H20" s="5">
        <f t="shared" si="2"/>
        <v>10.714285714285714</v>
      </c>
      <c r="I20" s="5">
        <f t="shared" si="3"/>
        <v>15.142857142857142</v>
      </c>
      <c r="J20" s="5">
        <f t="shared" si="4"/>
        <v>4.4285714285714288</v>
      </c>
    </row>
    <row r="21" spans="1:12" x14ac:dyDescent="0.2">
      <c r="A21" s="11">
        <v>170112</v>
      </c>
      <c r="B21" s="1" t="s">
        <v>8</v>
      </c>
      <c r="C21" s="1" t="s">
        <v>4</v>
      </c>
      <c r="D21" s="4">
        <f>DATE(2025,1,5)</f>
        <v>45662</v>
      </c>
      <c r="E21" s="4">
        <f t="shared" si="6"/>
        <v>45737</v>
      </c>
      <c r="F21" s="6">
        <v>45837</v>
      </c>
      <c r="G21" s="4">
        <f>DATE(2025,6,9)</f>
        <v>45817</v>
      </c>
      <c r="H21" s="5">
        <f t="shared" si="2"/>
        <v>10.714285714285714</v>
      </c>
      <c r="I21" s="5">
        <f t="shared" si="3"/>
        <v>22.142857142857142</v>
      </c>
      <c r="J21" s="5">
        <f t="shared" si="4"/>
        <v>11.428571428571429</v>
      </c>
      <c r="K21" s="5">
        <f>(F21-D21)/7</f>
        <v>25</v>
      </c>
      <c r="L21" s="5">
        <f>(F21-E21)/7</f>
        <v>14.285714285714286</v>
      </c>
    </row>
    <row r="22" spans="1:12" x14ac:dyDescent="0.2">
      <c r="A22" s="1">
        <v>170113</v>
      </c>
      <c r="B22" s="1" t="s">
        <v>8</v>
      </c>
      <c r="C22" s="1" t="s">
        <v>4</v>
      </c>
      <c r="D22" s="4">
        <f>DATE(2025,1,5)</f>
        <v>45662</v>
      </c>
      <c r="E22" s="4">
        <f t="shared" si="6"/>
        <v>45737</v>
      </c>
      <c r="F22" s="4"/>
      <c r="G22" s="6">
        <v>45779</v>
      </c>
      <c r="H22" s="5">
        <f t="shared" si="2"/>
        <v>10.714285714285714</v>
      </c>
      <c r="I22" s="5">
        <f t="shared" si="3"/>
        <v>16.714285714285715</v>
      </c>
      <c r="J22" s="5">
        <f t="shared" si="4"/>
        <v>6</v>
      </c>
    </row>
    <row r="23" spans="1:12" x14ac:dyDescent="0.2">
      <c r="A23" s="1">
        <v>170115</v>
      </c>
      <c r="B23" s="1" t="s">
        <v>8</v>
      </c>
      <c r="C23" s="1" t="s">
        <v>9</v>
      </c>
      <c r="D23" s="4">
        <f>DATE(2025,1,5)</f>
        <v>45662</v>
      </c>
      <c r="E23" s="4">
        <f t="shared" si="6"/>
        <v>45737</v>
      </c>
      <c r="F23" s="4"/>
      <c r="G23" s="6">
        <v>45779</v>
      </c>
      <c r="H23" s="5">
        <f t="shared" si="2"/>
        <v>10.714285714285714</v>
      </c>
      <c r="I23" s="5">
        <f t="shared" si="3"/>
        <v>16.714285714285715</v>
      </c>
      <c r="J23" s="5">
        <f t="shared" si="4"/>
        <v>6</v>
      </c>
    </row>
    <row r="24" spans="1:12" x14ac:dyDescent="0.2">
      <c r="A24" s="11">
        <v>170116</v>
      </c>
      <c r="B24" s="1" t="s">
        <v>8</v>
      </c>
      <c r="C24" s="1" t="s">
        <v>9</v>
      </c>
      <c r="D24" s="4">
        <f>DATE(2025,1,5)</f>
        <v>45662</v>
      </c>
      <c r="E24" s="4">
        <f t="shared" si="6"/>
        <v>45737</v>
      </c>
      <c r="F24" s="6">
        <v>45829</v>
      </c>
      <c r="G24" s="4">
        <f>DATE(2025,6,3)</f>
        <v>45811</v>
      </c>
      <c r="H24" s="5">
        <f t="shared" si="2"/>
        <v>10.714285714285714</v>
      </c>
      <c r="I24" s="5">
        <f t="shared" si="3"/>
        <v>21.285714285714285</v>
      </c>
      <c r="J24" s="5">
        <f>(G24-E24)/7</f>
        <v>10.571428571428571</v>
      </c>
      <c r="K24" s="5">
        <f>(F24-D24)/7</f>
        <v>23.857142857142858</v>
      </c>
      <c r="L24" s="5">
        <f>(F24-E24)/7</f>
        <v>13.142857142857142</v>
      </c>
    </row>
    <row r="25" spans="1:12" x14ac:dyDescent="0.2">
      <c r="A25" s="1">
        <v>170117</v>
      </c>
      <c r="B25" s="1" t="s">
        <v>8</v>
      </c>
      <c r="C25" s="1" t="s">
        <v>9</v>
      </c>
      <c r="D25" s="4">
        <f>DATE(2025,1,11)</f>
        <v>45668</v>
      </c>
      <c r="E25" s="4">
        <f>DATE(2025,6,3)</f>
        <v>45811</v>
      </c>
      <c r="F25" s="1"/>
      <c r="G25" s="1" t="s">
        <v>6</v>
      </c>
      <c r="H25" s="5">
        <f t="shared" si="2"/>
        <v>20.428571428571427</v>
      </c>
      <c r="I25" s="1" t="s">
        <v>7</v>
      </c>
      <c r="J25" s="1" t="s">
        <v>6</v>
      </c>
    </row>
    <row r="26" spans="1:12" x14ac:dyDescent="0.2">
      <c r="A26" s="12">
        <v>170203</v>
      </c>
      <c r="B26" s="1" t="s">
        <v>8</v>
      </c>
      <c r="C26" s="1" t="s">
        <v>9</v>
      </c>
      <c r="D26" s="4">
        <f>DATE(2025,3,23)</f>
        <v>45739</v>
      </c>
      <c r="E26" s="4">
        <f>DATE(2025,5,7)</f>
        <v>45784</v>
      </c>
      <c r="F26" s="6">
        <v>45858</v>
      </c>
      <c r="G26" s="4">
        <f>DATE(2025,7,2)</f>
        <v>45840</v>
      </c>
      <c r="H26" s="5">
        <f t="shared" si="2"/>
        <v>6.4285714285714288</v>
      </c>
      <c r="I26" s="5">
        <f>(G26-D26)/7</f>
        <v>14.428571428571429</v>
      </c>
      <c r="J26" s="5">
        <f>(G26-E26)/7</f>
        <v>8</v>
      </c>
      <c r="K26" s="5">
        <f>(F26-D26)/7</f>
        <v>17</v>
      </c>
      <c r="L26" s="5">
        <f>(F26-E26)/7</f>
        <v>10.571428571428571</v>
      </c>
    </row>
    <row r="27" spans="1:12" x14ac:dyDescent="0.2">
      <c r="A27" s="13">
        <v>170204</v>
      </c>
      <c r="B27" s="1" t="s">
        <v>8</v>
      </c>
      <c r="C27" s="1" t="s">
        <v>9</v>
      </c>
      <c r="D27" s="4">
        <f>DATE(2025,3,23)</f>
        <v>45739</v>
      </c>
      <c r="E27" s="4">
        <f>DATE(2025,5,7)</f>
        <v>45784</v>
      </c>
      <c r="F27" s="4"/>
      <c r="G27" s="4">
        <f>DATE(2025,6,21)</f>
        <v>45829</v>
      </c>
      <c r="H27" s="5">
        <f t="shared" si="2"/>
        <v>6.4285714285714288</v>
      </c>
      <c r="I27" s="5">
        <f>(G27-D27)/7</f>
        <v>12.857142857142858</v>
      </c>
      <c r="J27" s="5">
        <f>(G27-E27)/7</f>
        <v>6.4285714285714288</v>
      </c>
    </row>
    <row r="28" spans="1:12" x14ac:dyDescent="0.2">
      <c r="A28" s="13">
        <v>170205</v>
      </c>
      <c r="B28" s="1" t="s">
        <v>3</v>
      </c>
      <c r="C28" s="1" t="s">
        <v>9</v>
      </c>
      <c r="D28" s="4">
        <f>DATE(2025,3,23)</f>
        <v>45739</v>
      </c>
      <c r="E28" s="4">
        <f>DATE(2025,5,7)</f>
        <v>45784</v>
      </c>
      <c r="F28" s="1"/>
      <c r="G28" s="1" t="s">
        <v>6</v>
      </c>
      <c r="H28" s="5">
        <f t="shared" si="2"/>
        <v>6.4285714285714288</v>
      </c>
      <c r="I28" s="1" t="s">
        <v>7</v>
      </c>
      <c r="J28" s="1" t="s">
        <v>6</v>
      </c>
    </row>
    <row r="29" spans="1:12" x14ac:dyDescent="0.2">
      <c r="A29" s="13">
        <v>170206</v>
      </c>
      <c r="B29" s="1" t="s">
        <v>8</v>
      </c>
      <c r="C29" s="1" t="s">
        <v>9</v>
      </c>
      <c r="D29" s="4">
        <f>DATE(2025,3,23)</f>
        <v>45739</v>
      </c>
      <c r="E29" s="4">
        <f>DATE(2025,5,7)</f>
        <v>45784</v>
      </c>
      <c r="F29" s="4"/>
      <c r="G29" s="4">
        <f>DATE(2025,6,21)</f>
        <v>45829</v>
      </c>
      <c r="H29" s="5">
        <f t="shared" si="2"/>
        <v>6.4285714285714288</v>
      </c>
      <c r="I29" s="5">
        <f>(G29-D29)/7</f>
        <v>12.857142857142858</v>
      </c>
      <c r="J29" s="5">
        <f>(G29-E29)/7</f>
        <v>6.4285714285714288</v>
      </c>
    </row>
    <row r="30" spans="1:12" x14ac:dyDescent="0.2">
      <c r="A30" s="13">
        <v>170207</v>
      </c>
      <c r="B30" s="1" t="s">
        <v>8</v>
      </c>
      <c r="C30" s="1" t="s">
        <v>9</v>
      </c>
      <c r="D30" s="4">
        <f>DATE(2025,3,23)</f>
        <v>45739</v>
      </c>
      <c r="E30" s="4">
        <f>DATE(2025,5,7)</f>
        <v>45784</v>
      </c>
      <c r="F30" s="4"/>
      <c r="G30" s="4">
        <f>DATE(2025,6,21)</f>
        <v>45829</v>
      </c>
      <c r="H30" s="5">
        <f>(E30-D30)/7</f>
        <v>6.4285714285714288</v>
      </c>
      <c r="I30" s="5">
        <f>(G30-D30)/7</f>
        <v>12.857142857142858</v>
      </c>
      <c r="J30" s="5">
        <f t="shared" ref="J30:J79" si="7">(G30-E30)/7</f>
        <v>6.4285714285714288</v>
      </c>
    </row>
    <row r="31" spans="1:12" x14ac:dyDescent="0.2">
      <c r="A31" s="13">
        <v>170227</v>
      </c>
      <c r="B31" s="1" t="s">
        <v>8</v>
      </c>
      <c r="C31" s="1" t="s">
        <v>9</v>
      </c>
      <c r="D31" s="4">
        <f>DATE(2025,4,2)</f>
        <v>45749</v>
      </c>
      <c r="E31" s="4">
        <f>DATE(2025,6,3)</f>
        <v>45811</v>
      </c>
      <c r="F31" s="4"/>
      <c r="G31" s="4">
        <f>DATE(2025,7,4)</f>
        <v>45842</v>
      </c>
      <c r="H31" s="5">
        <f t="shared" ref="H31:H94" si="8">(E31-D31)/7</f>
        <v>8.8571428571428577</v>
      </c>
      <c r="I31" s="5">
        <f t="shared" ref="I31:I79" si="9">(G31-D31)/7</f>
        <v>13.285714285714286</v>
      </c>
      <c r="J31" s="5">
        <f t="shared" si="7"/>
        <v>4.4285714285714288</v>
      </c>
    </row>
    <row r="32" spans="1:12" x14ac:dyDescent="0.2">
      <c r="A32" s="13">
        <v>170228</v>
      </c>
      <c r="B32" s="1" t="s">
        <v>8</v>
      </c>
      <c r="C32" s="1" t="s">
        <v>9</v>
      </c>
      <c r="D32" s="4">
        <f t="shared" ref="D32:D35" si="10">DATE(2025,4,2)</f>
        <v>45749</v>
      </c>
      <c r="E32" s="4">
        <f t="shared" ref="E32:E49" si="11">DATE(2025,6,3)</f>
        <v>45811</v>
      </c>
      <c r="F32" s="4"/>
      <c r="G32" s="4">
        <f>DATE(2025,7,8)</f>
        <v>45846</v>
      </c>
      <c r="H32" s="5">
        <f t="shared" si="8"/>
        <v>8.8571428571428577</v>
      </c>
      <c r="I32" s="5">
        <f t="shared" si="9"/>
        <v>13.857142857142858</v>
      </c>
      <c r="J32" s="5">
        <f t="shared" si="7"/>
        <v>5</v>
      </c>
    </row>
    <row r="33" spans="1:12" x14ac:dyDescent="0.2">
      <c r="A33" s="13">
        <v>170229</v>
      </c>
      <c r="B33" s="1" t="s">
        <v>8</v>
      </c>
      <c r="C33" s="1" t="s">
        <v>9</v>
      </c>
      <c r="D33" s="4">
        <f t="shared" si="10"/>
        <v>45749</v>
      </c>
      <c r="E33" s="4">
        <f t="shared" si="11"/>
        <v>45811</v>
      </c>
      <c r="F33" s="4"/>
      <c r="G33" s="4">
        <f>DATE(2025,7,8)</f>
        <v>45846</v>
      </c>
      <c r="H33" s="5">
        <f t="shared" si="8"/>
        <v>8.8571428571428577</v>
      </c>
      <c r="I33" s="5">
        <f t="shared" si="9"/>
        <v>13.857142857142858</v>
      </c>
      <c r="J33" s="5">
        <f t="shared" si="7"/>
        <v>5</v>
      </c>
    </row>
    <row r="34" spans="1:12" x14ac:dyDescent="0.2">
      <c r="A34" s="13">
        <v>170230</v>
      </c>
      <c r="B34" s="1" t="s">
        <v>8</v>
      </c>
      <c r="C34" s="1" t="s">
        <v>9</v>
      </c>
      <c r="D34" s="4">
        <f t="shared" si="10"/>
        <v>45749</v>
      </c>
      <c r="E34" s="4">
        <f t="shared" si="11"/>
        <v>45811</v>
      </c>
      <c r="F34" s="4"/>
      <c r="G34" s="4">
        <f>DATE(2025,7,17)</f>
        <v>45855</v>
      </c>
      <c r="H34" s="5">
        <f t="shared" si="8"/>
        <v>8.8571428571428577</v>
      </c>
      <c r="I34" s="5">
        <f t="shared" si="9"/>
        <v>15.142857142857142</v>
      </c>
      <c r="J34" s="5">
        <f t="shared" si="7"/>
        <v>6.2857142857142856</v>
      </c>
    </row>
    <row r="35" spans="1:12" x14ac:dyDescent="0.2">
      <c r="A35" s="13">
        <v>170231</v>
      </c>
      <c r="B35" s="1" t="s">
        <v>3</v>
      </c>
      <c r="C35" s="1" t="s">
        <v>9</v>
      </c>
      <c r="D35" s="4">
        <f t="shared" si="10"/>
        <v>45749</v>
      </c>
      <c r="E35" s="4">
        <f t="shared" si="11"/>
        <v>45811</v>
      </c>
      <c r="F35" s="4"/>
      <c r="G35" s="6">
        <v>45848</v>
      </c>
      <c r="H35" s="5">
        <f t="shared" si="8"/>
        <v>8.8571428571428577</v>
      </c>
      <c r="I35" s="5">
        <f t="shared" si="9"/>
        <v>14.142857142857142</v>
      </c>
      <c r="J35" s="5">
        <f t="shared" si="7"/>
        <v>5.2857142857142856</v>
      </c>
    </row>
    <row r="36" spans="1:12" x14ac:dyDescent="0.2">
      <c r="A36" s="13">
        <v>170261</v>
      </c>
      <c r="B36" s="1" t="s">
        <v>8</v>
      </c>
      <c r="C36" s="1" t="s">
        <v>9</v>
      </c>
      <c r="D36" s="4">
        <f>DATE(2025,4,25)</f>
        <v>45772</v>
      </c>
      <c r="E36" s="4">
        <f t="shared" si="11"/>
        <v>45811</v>
      </c>
      <c r="F36" s="4"/>
      <c r="G36" s="4">
        <f>DATE(2025,7,4)</f>
        <v>45842</v>
      </c>
      <c r="H36" s="5">
        <f t="shared" si="8"/>
        <v>5.5714285714285712</v>
      </c>
      <c r="I36" s="5">
        <f t="shared" si="9"/>
        <v>10</v>
      </c>
      <c r="J36" s="5">
        <f t="shared" si="7"/>
        <v>4.4285714285714288</v>
      </c>
    </row>
    <row r="37" spans="1:12" x14ac:dyDescent="0.2">
      <c r="A37" s="12">
        <v>170263</v>
      </c>
      <c r="B37" s="1" t="s">
        <v>8</v>
      </c>
      <c r="C37" s="1" t="s">
        <v>9</v>
      </c>
      <c r="D37" s="4">
        <f t="shared" ref="D37:D41" si="12">DATE(2025,4,25)</f>
        <v>45772</v>
      </c>
      <c r="E37" s="4">
        <f t="shared" si="11"/>
        <v>45811</v>
      </c>
      <c r="F37" s="6">
        <v>45864</v>
      </c>
      <c r="G37" s="4">
        <f>DATE(2025,7,4)</f>
        <v>45842</v>
      </c>
      <c r="H37" s="5">
        <f t="shared" si="8"/>
        <v>5.5714285714285712</v>
      </c>
      <c r="I37" s="5">
        <f t="shared" si="9"/>
        <v>10</v>
      </c>
      <c r="J37" s="5">
        <f t="shared" si="7"/>
        <v>4.4285714285714288</v>
      </c>
      <c r="K37" s="5">
        <f>(F37-D37)/7</f>
        <v>13.142857142857142</v>
      </c>
      <c r="L37" s="5">
        <f>(F37-E37)/7</f>
        <v>7.5714285714285712</v>
      </c>
    </row>
    <row r="38" spans="1:12" x14ac:dyDescent="0.2">
      <c r="A38" s="12">
        <v>170264</v>
      </c>
      <c r="B38" s="1" t="s">
        <v>8</v>
      </c>
      <c r="C38" s="1" t="s">
        <v>9</v>
      </c>
      <c r="D38" s="4">
        <f t="shared" si="12"/>
        <v>45772</v>
      </c>
      <c r="E38" s="4">
        <f t="shared" si="11"/>
        <v>45811</v>
      </c>
      <c r="F38" s="6">
        <v>45869</v>
      </c>
      <c r="G38" s="4">
        <f>DATE(2025,7,11)</f>
        <v>45849</v>
      </c>
      <c r="H38" s="5">
        <f t="shared" si="8"/>
        <v>5.5714285714285712</v>
      </c>
      <c r="I38" s="5">
        <f t="shared" si="9"/>
        <v>11</v>
      </c>
      <c r="J38" s="5">
        <f t="shared" si="7"/>
        <v>5.4285714285714288</v>
      </c>
      <c r="K38" s="5">
        <f>(F38-D38)/7</f>
        <v>13.857142857142858</v>
      </c>
      <c r="L38" s="5">
        <f>(F38-E38)/7</f>
        <v>8.2857142857142865</v>
      </c>
    </row>
    <row r="39" spans="1:12" x14ac:dyDescent="0.2">
      <c r="A39" s="13">
        <v>170255</v>
      </c>
      <c r="B39" s="1" t="s">
        <v>8</v>
      </c>
      <c r="C39" s="1" t="s">
        <v>9</v>
      </c>
      <c r="D39" s="4">
        <f t="shared" si="12"/>
        <v>45772</v>
      </c>
      <c r="E39" s="4">
        <f t="shared" si="11"/>
        <v>45811</v>
      </c>
      <c r="F39" s="4"/>
      <c r="G39" s="4">
        <f>DATE(2025,7,21)</f>
        <v>45859</v>
      </c>
      <c r="H39" s="5">
        <f t="shared" si="8"/>
        <v>5.5714285714285712</v>
      </c>
      <c r="I39" s="5">
        <f t="shared" si="9"/>
        <v>12.428571428571429</v>
      </c>
      <c r="J39" s="5">
        <f t="shared" si="7"/>
        <v>6.8571428571428568</v>
      </c>
    </row>
    <row r="40" spans="1:12" x14ac:dyDescent="0.2">
      <c r="A40" s="13">
        <v>170267</v>
      </c>
      <c r="B40" s="1" t="s">
        <v>8</v>
      </c>
      <c r="C40" s="1" t="s">
        <v>4</v>
      </c>
      <c r="D40" s="4">
        <f t="shared" si="12"/>
        <v>45772</v>
      </c>
      <c r="E40" s="4">
        <f t="shared" si="11"/>
        <v>45811</v>
      </c>
      <c r="F40" s="4"/>
      <c r="G40" s="4">
        <f>DATE(2025,7,7)</f>
        <v>45845</v>
      </c>
      <c r="H40" s="5">
        <f t="shared" si="8"/>
        <v>5.5714285714285712</v>
      </c>
      <c r="I40" s="5">
        <f t="shared" si="9"/>
        <v>10.428571428571429</v>
      </c>
      <c r="J40" s="5">
        <f t="shared" si="7"/>
        <v>4.8571428571428568</v>
      </c>
    </row>
    <row r="41" spans="1:12" x14ac:dyDescent="0.2">
      <c r="A41" s="12">
        <v>170269</v>
      </c>
      <c r="B41" s="1" t="s">
        <v>8</v>
      </c>
      <c r="C41" s="1" t="s">
        <v>4</v>
      </c>
      <c r="D41" s="4">
        <f t="shared" si="12"/>
        <v>45772</v>
      </c>
      <c r="E41" s="4">
        <f t="shared" si="11"/>
        <v>45811</v>
      </c>
      <c r="F41" s="6">
        <v>45872</v>
      </c>
      <c r="G41" s="4">
        <f>DATE(2025,7,14)</f>
        <v>45852</v>
      </c>
      <c r="H41" s="5">
        <f t="shared" si="8"/>
        <v>5.5714285714285712</v>
      </c>
      <c r="I41" s="5">
        <f t="shared" si="9"/>
        <v>11.428571428571429</v>
      </c>
      <c r="J41" s="5">
        <f t="shared" si="7"/>
        <v>5.8571428571428568</v>
      </c>
      <c r="K41" s="5">
        <f>(F41-D41)/7</f>
        <v>14.285714285714286</v>
      </c>
      <c r="L41" s="5">
        <f>(F41-E41)/7</f>
        <v>8.7142857142857135</v>
      </c>
    </row>
    <row r="42" spans="1:12" x14ac:dyDescent="0.2">
      <c r="A42" s="13">
        <v>170256</v>
      </c>
      <c r="B42" s="1" t="s">
        <v>8</v>
      </c>
      <c r="C42" s="1" t="s">
        <v>4</v>
      </c>
      <c r="D42" s="4">
        <f>DATE(2025,4,18)</f>
        <v>45765</v>
      </c>
      <c r="E42" s="4">
        <f t="shared" si="11"/>
        <v>45811</v>
      </c>
      <c r="F42" s="4"/>
      <c r="G42" s="6">
        <v>45865</v>
      </c>
      <c r="H42" s="5">
        <f t="shared" si="8"/>
        <v>6.5714285714285712</v>
      </c>
      <c r="I42" s="5">
        <f t="shared" si="9"/>
        <v>14.285714285714286</v>
      </c>
      <c r="J42" s="5">
        <f t="shared" si="7"/>
        <v>7.7142857142857144</v>
      </c>
    </row>
    <row r="43" spans="1:12" x14ac:dyDescent="0.2">
      <c r="A43" s="13">
        <v>170197</v>
      </c>
      <c r="B43" s="1" t="s">
        <v>8</v>
      </c>
      <c r="C43" s="1" t="s">
        <v>9</v>
      </c>
      <c r="D43" s="4">
        <f>DATE(2025,3,21)</f>
        <v>45737</v>
      </c>
      <c r="E43" s="4">
        <f t="shared" si="11"/>
        <v>45811</v>
      </c>
      <c r="F43" s="4"/>
      <c r="G43" s="6">
        <v>45850</v>
      </c>
      <c r="H43" s="5">
        <f t="shared" si="8"/>
        <v>10.571428571428571</v>
      </c>
      <c r="I43" s="5">
        <f t="shared" si="9"/>
        <v>16.142857142857142</v>
      </c>
      <c r="J43" s="5">
        <f t="shared" si="7"/>
        <v>5.5714285714285712</v>
      </c>
    </row>
    <row r="44" spans="1:12" x14ac:dyDescent="0.2">
      <c r="A44" s="12">
        <v>170199</v>
      </c>
      <c r="B44" s="1" t="s">
        <v>8</v>
      </c>
      <c r="C44" s="1" t="s">
        <v>9</v>
      </c>
      <c r="D44" s="4">
        <f>DATE(2025,3,21)</f>
        <v>45737</v>
      </c>
      <c r="E44" s="4">
        <f t="shared" si="11"/>
        <v>45811</v>
      </c>
      <c r="F44" s="6">
        <v>45879</v>
      </c>
      <c r="G44" s="6">
        <v>45862</v>
      </c>
      <c r="H44" s="5">
        <f t="shared" si="8"/>
        <v>10.571428571428571</v>
      </c>
      <c r="I44" s="5">
        <f t="shared" si="9"/>
        <v>17.857142857142858</v>
      </c>
      <c r="J44" s="5">
        <f t="shared" si="7"/>
        <v>7.2857142857142856</v>
      </c>
      <c r="K44" s="5">
        <f>(F44-D44)/7</f>
        <v>20.285714285714285</v>
      </c>
      <c r="L44" s="5">
        <f>(F44-E44)/7</f>
        <v>9.7142857142857135</v>
      </c>
    </row>
    <row r="45" spans="1:12" x14ac:dyDescent="0.2">
      <c r="A45" s="13">
        <v>170212</v>
      </c>
      <c r="B45" s="1" t="s">
        <v>8</v>
      </c>
      <c r="C45" s="1" t="s">
        <v>9</v>
      </c>
      <c r="D45" s="7">
        <v>45749</v>
      </c>
      <c r="E45" s="4">
        <f t="shared" si="11"/>
        <v>45811</v>
      </c>
      <c r="F45" s="4"/>
      <c r="G45" s="6">
        <v>45842</v>
      </c>
      <c r="H45" s="5">
        <f t="shared" si="8"/>
        <v>8.8571428571428577</v>
      </c>
      <c r="I45" s="5">
        <f t="shared" si="9"/>
        <v>13.285714285714286</v>
      </c>
      <c r="J45" s="5">
        <f t="shared" si="7"/>
        <v>4.4285714285714288</v>
      </c>
    </row>
    <row r="46" spans="1:12" x14ac:dyDescent="0.2">
      <c r="A46" s="13">
        <v>170220</v>
      </c>
      <c r="B46" s="1" t="s">
        <v>8</v>
      </c>
      <c r="C46" s="1" t="s">
        <v>9</v>
      </c>
      <c r="D46" s="7">
        <v>45749</v>
      </c>
      <c r="E46" s="4">
        <f t="shared" si="11"/>
        <v>45811</v>
      </c>
      <c r="F46" s="4"/>
      <c r="G46" s="6">
        <v>45867</v>
      </c>
      <c r="H46" s="5">
        <f t="shared" si="8"/>
        <v>8.8571428571428577</v>
      </c>
      <c r="I46" s="5">
        <f t="shared" si="9"/>
        <v>16.857142857142858</v>
      </c>
      <c r="J46" s="5">
        <f t="shared" si="7"/>
        <v>8</v>
      </c>
    </row>
    <row r="47" spans="1:12" x14ac:dyDescent="0.2">
      <c r="A47" s="12">
        <v>170221</v>
      </c>
      <c r="B47" s="1" t="s">
        <v>8</v>
      </c>
      <c r="C47" s="1" t="s">
        <v>9</v>
      </c>
      <c r="D47" s="7">
        <v>45749</v>
      </c>
      <c r="E47" s="4">
        <f t="shared" si="11"/>
        <v>45811</v>
      </c>
      <c r="F47" s="4">
        <v>45902</v>
      </c>
      <c r="G47" s="6">
        <v>45882</v>
      </c>
      <c r="H47" s="5">
        <f t="shared" si="8"/>
        <v>8.8571428571428577</v>
      </c>
      <c r="I47" s="5">
        <f t="shared" si="9"/>
        <v>19</v>
      </c>
      <c r="J47" s="5">
        <f t="shared" si="7"/>
        <v>10.142857142857142</v>
      </c>
      <c r="K47" s="5">
        <f>(F47-D47)/7</f>
        <v>21.857142857142858</v>
      </c>
      <c r="L47" s="5">
        <f>(F47-E47)/7</f>
        <v>13</v>
      </c>
    </row>
    <row r="48" spans="1:12" x14ac:dyDescent="0.2">
      <c r="A48" s="12">
        <v>170223</v>
      </c>
      <c r="B48" s="1" t="s">
        <v>8</v>
      </c>
      <c r="C48" s="1" t="s">
        <v>9</v>
      </c>
      <c r="D48" s="7">
        <v>45749</v>
      </c>
      <c r="E48" s="4">
        <f t="shared" si="11"/>
        <v>45811</v>
      </c>
      <c r="F48" s="4">
        <v>45873</v>
      </c>
      <c r="G48" s="6">
        <v>45853</v>
      </c>
      <c r="H48" s="5">
        <f t="shared" si="8"/>
        <v>8.8571428571428577</v>
      </c>
      <c r="I48" s="5">
        <f t="shared" si="9"/>
        <v>14.857142857142858</v>
      </c>
      <c r="J48" s="5">
        <f t="shared" si="7"/>
        <v>6</v>
      </c>
      <c r="K48" s="5">
        <f>(F48-D48)/7</f>
        <v>17.714285714285715</v>
      </c>
      <c r="L48" s="5">
        <f>(F48-E48)/7</f>
        <v>8.8571428571428577</v>
      </c>
    </row>
    <row r="49" spans="1:10" x14ac:dyDescent="0.2">
      <c r="A49" s="13">
        <v>170226</v>
      </c>
      <c r="B49" s="1" t="s">
        <v>8</v>
      </c>
      <c r="C49" s="1" t="s">
        <v>4</v>
      </c>
      <c r="D49" s="7">
        <v>45749</v>
      </c>
      <c r="E49" s="4">
        <f t="shared" si="11"/>
        <v>45811</v>
      </c>
      <c r="F49" s="4"/>
      <c r="G49" s="6">
        <v>45835</v>
      </c>
      <c r="H49" s="5">
        <f t="shared" si="8"/>
        <v>8.8571428571428577</v>
      </c>
      <c r="I49" s="5">
        <f t="shared" si="9"/>
        <v>12.285714285714286</v>
      </c>
      <c r="J49" s="5">
        <f t="shared" si="7"/>
        <v>3.4285714285714284</v>
      </c>
    </row>
    <row r="50" spans="1:10" x14ac:dyDescent="0.2">
      <c r="A50" s="13">
        <v>170272</v>
      </c>
      <c r="B50" s="1" t="s">
        <v>3</v>
      </c>
      <c r="C50" s="1" t="s">
        <v>9</v>
      </c>
      <c r="D50" s="7">
        <v>45773</v>
      </c>
      <c r="E50" s="4">
        <f>DATE(2025,7,15)</f>
        <v>45853</v>
      </c>
      <c r="F50" s="1"/>
      <c r="G50" s="6" t="s">
        <v>6</v>
      </c>
      <c r="H50" s="5">
        <f t="shared" si="8"/>
        <v>11.428571428571429</v>
      </c>
      <c r="I50" s="1" t="s">
        <v>7</v>
      </c>
      <c r="J50" s="1" t="s">
        <v>6</v>
      </c>
    </row>
    <row r="51" spans="1:10" x14ac:dyDescent="0.2">
      <c r="A51" s="13">
        <v>170273</v>
      </c>
      <c r="B51" s="1" t="s">
        <v>8</v>
      </c>
      <c r="C51" s="1" t="s">
        <v>9</v>
      </c>
      <c r="D51" s="7">
        <v>45773</v>
      </c>
      <c r="E51" s="4">
        <f>DATE(2025,7,15)</f>
        <v>45853</v>
      </c>
      <c r="F51" s="4"/>
      <c r="G51" s="6">
        <v>45939</v>
      </c>
      <c r="H51" s="5">
        <f t="shared" si="8"/>
        <v>11.428571428571429</v>
      </c>
      <c r="I51" s="5">
        <f t="shared" si="9"/>
        <v>23.714285714285715</v>
      </c>
      <c r="J51" s="5">
        <f t="shared" si="7"/>
        <v>12.285714285714286</v>
      </c>
    </row>
    <row r="52" spans="1:10" x14ac:dyDescent="0.2">
      <c r="A52" s="13">
        <v>170274</v>
      </c>
      <c r="B52" s="1" t="s">
        <v>8</v>
      </c>
      <c r="C52" s="1" t="s">
        <v>9</v>
      </c>
      <c r="D52" s="7">
        <v>45773</v>
      </c>
      <c r="E52" s="4">
        <f>DATE(2025,7,15)</f>
        <v>45853</v>
      </c>
      <c r="F52" s="1"/>
      <c r="G52" s="6" t="s">
        <v>6</v>
      </c>
      <c r="H52" s="5">
        <f t="shared" si="8"/>
        <v>11.428571428571429</v>
      </c>
      <c r="I52" s="1" t="s">
        <v>7</v>
      </c>
      <c r="J52" s="1" t="s">
        <v>6</v>
      </c>
    </row>
    <row r="53" spans="1:10" x14ac:dyDescent="0.2">
      <c r="A53" s="13">
        <v>170275</v>
      </c>
      <c r="B53" s="1" t="s">
        <v>8</v>
      </c>
      <c r="C53" s="1" t="s">
        <v>9</v>
      </c>
      <c r="D53" s="7">
        <v>45773</v>
      </c>
      <c r="E53" s="4">
        <f t="shared" ref="E53:E73" si="13">DATE(2025,7,15)</f>
        <v>45853</v>
      </c>
      <c r="F53" s="4"/>
      <c r="G53" s="6">
        <v>45900</v>
      </c>
      <c r="H53" s="5">
        <f t="shared" si="8"/>
        <v>11.428571428571429</v>
      </c>
      <c r="I53" s="5">
        <f t="shared" si="9"/>
        <v>18.142857142857142</v>
      </c>
      <c r="J53" s="5">
        <f t="shared" si="7"/>
        <v>6.7142857142857144</v>
      </c>
    </row>
    <row r="54" spans="1:10" x14ac:dyDescent="0.2">
      <c r="A54" s="13">
        <v>170276</v>
      </c>
      <c r="B54" s="1" t="s">
        <v>8</v>
      </c>
      <c r="C54" s="1" t="s">
        <v>9</v>
      </c>
      <c r="D54" s="7">
        <v>45773</v>
      </c>
      <c r="E54" s="4">
        <f t="shared" si="13"/>
        <v>45853</v>
      </c>
      <c r="F54" s="4"/>
      <c r="G54" s="6">
        <v>45900</v>
      </c>
      <c r="H54" s="5">
        <f t="shared" si="8"/>
        <v>11.428571428571429</v>
      </c>
      <c r="I54" s="5">
        <f t="shared" si="9"/>
        <v>18.142857142857142</v>
      </c>
      <c r="J54" s="5">
        <f t="shared" si="7"/>
        <v>6.7142857142857144</v>
      </c>
    </row>
    <row r="55" spans="1:10" x14ac:dyDescent="0.2">
      <c r="A55" s="13">
        <v>170277</v>
      </c>
      <c r="B55" s="1" t="s">
        <v>3</v>
      </c>
      <c r="C55" s="1" t="s">
        <v>9</v>
      </c>
      <c r="D55" s="7">
        <v>45773</v>
      </c>
      <c r="E55" s="4">
        <f t="shared" si="13"/>
        <v>45853</v>
      </c>
      <c r="F55" s="4"/>
      <c r="G55" s="6">
        <v>45900</v>
      </c>
      <c r="H55" s="5">
        <f t="shared" si="8"/>
        <v>11.428571428571429</v>
      </c>
      <c r="I55" s="5">
        <f t="shared" si="9"/>
        <v>18.142857142857142</v>
      </c>
      <c r="J55" s="5">
        <f t="shared" si="7"/>
        <v>6.7142857142857144</v>
      </c>
    </row>
    <row r="56" spans="1:10" x14ac:dyDescent="0.2">
      <c r="A56" s="13">
        <v>170293</v>
      </c>
      <c r="B56" s="1" t="s">
        <v>8</v>
      </c>
      <c r="C56" s="1" t="s">
        <v>9</v>
      </c>
      <c r="D56" s="7">
        <v>45793</v>
      </c>
      <c r="E56" s="4">
        <f t="shared" si="13"/>
        <v>45853</v>
      </c>
      <c r="F56" s="4"/>
      <c r="G56" s="6">
        <v>45887</v>
      </c>
      <c r="H56" s="5">
        <f t="shared" si="8"/>
        <v>8.5714285714285712</v>
      </c>
      <c r="I56" s="5">
        <f t="shared" si="9"/>
        <v>13.428571428571429</v>
      </c>
      <c r="J56" s="5">
        <f t="shared" si="7"/>
        <v>4.8571428571428568</v>
      </c>
    </row>
    <row r="57" spans="1:10" x14ac:dyDescent="0.2">
      <c r="A57" s="13">
        <v>170294</v>
      </c>
      <c r="B57" s="1" t="s">
        <v>8</v>
      </c>
      <c r="C57" s="1" t="s">
        <v>9</v>
      </c>
      <c r="D57" s="7">
        <v>45793</v>
      </c>
      <c r="E57" s="4">
        <f t="shared" si="13"/>
        <v>45853</v>
      </c>
      <c r="F57" s="4"/>
      <c r="G57" s="6">
        <v>45900</v>
      </c>
      <c r="H57" s="5">
        <f t="shared" si="8"/>
        <v>8.5714285714285712</v>
      </c>
      <c r="I57" s="5">
        <f t="shared" si="9"/>
        <v>15.285714285714286</v>
      </c>
      <c r="J57" s="5">
        <f t="shared" si="7"/>
        <v>6.7142857142857144</v>
      </c>
    </row>
    <row r="58" spans="1:10" x14ac:dyDescent="0.2">
      <c r="A58" s="13">
        <v>170297</v>
      </c>
      <c r="B58" s="1" t="s">
        <v>3</v>
      </c>
      <c r="C58" s="1" t="s">
        <v>9</v>
      </c>
      <c r="D58" s="7">
        <v>45793</v>
      </c>
      <c r="E58" s="4">
        <f t="shared" si="13"/>
        <v>45853</v>
      </c>
      <c r="F58" s="4"/>
      <c r="G58" s="6">
        <v>45939</v>
      </c>
      <c r="H58" s="5">
        <f t="shared" si="8"/>
        <v>8.5714285714285712</v>
      </c>
      <c r="I58" s="5">
        <f t="shared" si="9"/>
        <v>20.857142857142858</v>
      </c>
      <c r="J58" s="5">
        <f t="shared" si="7"/>
        <v>12.285714285714286</v>
      </c>
    </row>
    <row r="59" spans="1:10" x14ac:dyDescent="0.2">
      <c r="A59" s="13">
        <v>170303</v>
      </c>
      <c r="B59" s="1" t="s">
        <v>8</v>
      </c>
      <c r="C59" s="1" t="s">
        <v>9</v>
      </c>
      <c r="D59" s="7">
        <v>45793</v>
      </c>
      <c r="E59" s="4">
        <f t="shared" si="13"/>
        <v>45853</v>
      </c>
      <c r="F59" s="4"/>
      <c r="G59" s="6">
        <v>45887</v>
      </c>
      <c r="H59" s="5">
        <f t="shared" si="8"/>
        <v>8.5714285714285712</v>
      </c>
      <c r="I59" s="5">
        <f t="shared" si="9"/>
        <v>13.428571428571429</v>
      </c>
      <c r="J59" s="5">
        <f t="shared" si="7"/>
        <v>4.8571428571428568</v>
      </c>
    </row>
    <row r="60" spans="1:10" x14ac:dyDescent="0.2">
      <c r="A60" s="13">
        <v>170305</v>
      </c>
      <c r="B60" s="1" t="s">
        <v>8</v>
      </c>
      <c r="C60" s="1" t="s">
        <v>9</v>
      </c>
      <c r="D60" s="7">
        <v>45793</v>
      </c>
      <c r="E60" s="4">
        <f t="shared" si="13"/>
        <v>45853</v>
      </c>
      <c r="F60" s="4"/>
      <c r="G60" s="6">
        <v>45939</v>
      </c>
      <c r="H60" s="5">
        <f t="shared" si="8"/>
        <v>8.5714285714285712</v>
      </c>
      <c r="I60" s="5">
        <f t="shared" si="9"/>
        <v>20.857142857142858</v>
      </c>
      <c r="J60" s="5">
        <f t="shared" si="7"/>
        <v>12.285714285714286</v>
      </c>
    </row>
    <row r="61" spans="1:10" x14ac:dyDescent="0.2">
      <c r="A61" s="13">
        <v>170298</v>
      </c>
      <c r="B61" s="1" t="s">
        <v>8</v>
      </c>
      <c r="C61" s="1" t="s">
        <v>4</v>
      </c>
      <c r="D61" s="7">
        <v>45793</v>
      </c>
      <c r="E61" s="4">
        <f t="shared" si="13"/>
        <v>45853</v>
      </c>
      <c r="F61" s="4"/>
      <c r="G61" s="6">
        <v>45884</v>
      </c>
      <c r="H61" s="5">
        <f t="shared" si="8"/>
        <v>8.5714285714285712</v>
      </c>
      <c r="I61" s="5">
        <f t="shared" si="9"/>
        <v>13</v>
      </c>
      <c r="J61" s="5">
        <f t="shared" si="7"/>
        <v>4.4285714285714288</v>
      </c>
    </row>
    <row r="62" spans="1:10" x14ac:dyDescent="0.2">
      <c r="A62" s="13">
        <v>170299</v>
      </c>
      <c r="B62" s="1" t="s">
        <v>8</v>
      </c>
      <c r="C62" s="1" t="s">
        <v>4</v>
      </c>
      <c r="D62" s="7">
        <v>45793</v>
      </c>
      <c r="E62" s="4">
        <f t="shared" si="13"/>
        <v>45853</v>
      </c>
      <c r="F62" s="4"/>
      <c r="G62" s="6">
        <v>45939</v>
      </c>
      <c r="H62" s="5">
        <f t="shared" si="8"/>
        <v>8.5714285714285712</v>
      </c>
      <c r="I62" s="5">
        <f t="shared" si="9"/>
        <v>20.857142857142858</v>
      </c>
      <c r="J62" s="5">
        <f t="shared" si="7"/>
        <v>12.285714285714286</v>
      </c>
    </row>
    <row r="63" spans="1:10" x14ac:dyDescent="0.2">
      <c r="A63" s="13">
        <v>170300</v>
      </c>
      <c r="B63" s="1" t="s">
        <v>8</v>
      </c>
      <c r="C63" s="1" t="s">
        <v>4</v>
      </c>
      <c r="D63" s="7">
        <v>45793</v>
      </c>
      <c r="E63" s="4">
        <f t="shared" si="13"/>
        <v>45853</v>
      </c>
      <c r="F63" s="4"/>
      <c r="G63" s="6">
        <v>45887</v>
      </c>
      <c r="H63" s="5">
        <f t="shared" si="8"/>
        <v>8.5714285714285712</v>
      </c>
      <c r="I63" s="5">
        <f t="shared" si="9"/>
        <v>13.428571428571429</v>
      </c>
      <c r="J63" s="5">
        <f t="shared" si="7"/>
        <v>4.8571428571428568</v>
      </c>
    </row>
    <row r="64" spans="1:10" x14ac:dyDescent="0.2">
      <c r="A64" s="13">
        <v>170301</v>
      </c>
      <c r="B64" s="1" t="s">
        <v>3</v>
      </c>
      <c r="C64" s="1" t="s">
        <v>4</v>
      </c>
      <c r="D64" s="7">
        <v>45793</v>
      </c>
      <c r="E64" s="4">
        <f t="shared" si="13"/>
        <v>45853</v>
      </c>
      <c r="F64" s="4"/>
      <c r="G64" s="6">
        <v>45939</v>
      </c>
      <c r="H64" s="5">
        <f t="shared" si="8"/>
        <v>8.5714285714285712</v>
      </c>
      <c r="I64" s="5">
        <f t="shared" si="9"/>
        <v>20.857142857142858</v>
      </c>
      <c r="J64" s="5">
        <f t="shared" si="7"/>
        <v>12.285714285714286</v>
      </c>
    </row>
    <row r="65" spans="1:10" x14ac:dyDescent="0.2">
      <c r="A65" s="13">
        <v>170307</v>
      </c>
      <c r="B65" s="1" t="s">
        <v>8</v>
      </c>
      <c r="C65" s="1" t="s">
        <v>4</v>
      </c>
      <c r="D65" s="7">
        <v>45793</v>
      </c>
      <c r="E65" s="4">
        <f t="shared" si="13"/>
        <v>45853</v>
      </c>
      <c r="F65" s="4"/>
      <c r="G65" s="6">
        <v>45902</v>
      </c>
      <c r="H65" s="5">
        <f t="shared" si="8"/>
        <v>8.5714285714285712</v>
      </c>
      <c r="I65" s="5">
        <f t="shared" si="9"/>
        <v>15.571428571428571</v>
      </c>
      <c r="J65" s="5">
        <f t="shared" si="7"/>
        <v>7</v>
      </c>
    </row>
    <row r="66" spans="1:10" x14ac:dyDescent="0.2">
      <c r="A66" s="13">
        <v>170309</v>
      </c>
      <c r="B66" s="1" t="s">
        <v>8</v>
      </c>
      <c r="C66" s="1" t="s">
        <v>9</v>
      </c>
      <c r="D66" s="7">
        <v>45789</v>
      </c>
      <c r="E66" s="4">
        <f t="shared" si="13"/>
        <v>45853</v>
      </c>
      <c r="F66" s="4"/>
      <c r="G66" s="6">
        <v>45900</v>
      </c>
      <c r="H66" s="5">
        <f t="shared" si="8"/>
        <v>9.1428571428571423</v>
      </c>
      <c r="I66" s="5">
        <f t="shared" si="9"/>
        <v>15.857142857142858</v>
      </c>
      <c r="J66" s="5">
        <f t="shared" si="7"/>
        <v>6.7142857142857144</v>
      </c>
    </row>
    <row r="67" spans="1:10" x14ac:dyDescent="0.2">
      <c r="A67" s="13">
        <v>170310</v>
      </c>
      <c r="B67" s="1" t="s">
        <v>8</v>
      </c>
      <c r="C67" s="1" t="s">
        <v>9</v>
      </c>
      <c r="D67" s="7">
        <v>45789</v>
      </c>
      <c r="E67" s="4">
        <f t="shared" si="13"/>
        <v>45853</v>
      </c>
      <c r="F67" s="4"/>
      <c r="G67" s="6">
        <v>45900</v>
      </c>
      <c r="H67" s="5">
        <f t="shared" si="8"/>
        <v>9.1428571428571423</v>
      </c>
      <c r="I67" s="5">
        <f t="shared" si="9"/>
        <v>15.857142857142858</v>
      </c>
      <c r="J67" s="5">
        <f t="shared" si="7"/>
        <v>6.7142857142857144</v>
      </c>
    </row>
    <row r="68" spans="1:10" x14ac:dyDescent="0.2">
      <c r="A68" s="13">
        <v>170311</v>
      </c>
      <c r="B68" s="1" t="s">
        <v>8</v>
      </c>
      <c r="C68" s="1" t="s">
        <v>9</v>
      </c>
      <c r="D68" s="7">
        <v>45789</v>
      </c>
      <c r="E68" s="4">
        <f t="shared" si="13"/>
        <v>45853</v>
      </c>
      <c r="F68" s="4"/>
      <c r="G68" s="6">
        <v>45900</v>
      </c>
      <c r="H68" s="5">
        <f>(E68-D68)/7</f>
        <v>9.1428571428571423</v>
      </c>
      <c r="I68" s="5">
        <f t="shared" si="9"/>
        <v>15.857142857142858</v>
      </c>
      <c r="J68" s="5">
        <f t="shared" si="7"/>
        <v>6.7142857142857144</v>
      </c>
    </row>
    <row r="69" spans="1:10" x14ac:dyDescent="0.2">
      <c r="A69" s="13">
        <v>170312</v>
      </c>
      <c r="B69" s="1" t="s">
        <v>8</v>
      </c>
      <c r="C69" s="1" t="s">
        <v>9</v>
      </c>
      <c r="D69" s="7">
        <v>45789</v>
      </c>
      <c r="E69" s="4">
        <f t="shared" si="13"/>
        <v>45853</v>
      </c>
      <c r="F69" s="4"/>
      <c r="G69" s="6">
        <v>45939</v>
      </c>
      <c r="H69" s="5">
        <f t="shared" si="8"/>
        <v>9.1428571428571423</v>
      </c>
      <c r="I69" s="5">
        <f t="shared" si="9"/>
        <v>21.428571428571427</v>
      </c>
      <c r="J69" s="5">
        <f t="shared" si="7"/>
        <v>12.285714285714286</v>
      </c>
    </row>
    <row r="70" spans="1:10" x14ac:dyDescent="0.2">
      <c r="A70" s="13">
        <v>170313</v>
      </c>
      <c r="B70" s="1" t="s">
        <v>8</v>
      </c>
      <c r="C70" s="1" t="s">
        <v>4</v>
      </c>
      <c r="D70" s="7">
        <v>45789</v>
      </c>
      <c r="E70" s="4">
        <f t="shared" si="13"/>
        <v>45853</v>
      </c>
      <c r="F70" s="4"/>
      <c r="G70" s="6">
        <v>45887</v>
      </c>
      <c r="H70" s="5">
        <f t="shared" si="8"/>
        <v>9.1428571428571423</v>
      </c>
      <c r="I70" s="5">
        <f t="shared" si="9"/>
        <v>14</v>
      </c>
      <c r="J70" s="5">
        <f t="shared" si="7"/>
        <v>4.8571428571428568</v>
      </c>
    </row>
    <row r="71" spans="1:10" x14ac:dyDescent="0.2">
      <c r="A71" s="13">
        <v>170315</v>
      </c>
      <c r="B71" s="1" t="s">
        <v>8</v>
      </c>
      <c r="C71" s="1" t="s">
        <v>4</v>
      </c>
      <c r="D71" s="7">
        <v>45789</v>
      </c>
      <c r="E71" s="4">
        <f t="shared" si="13"/>
        <v>45853</v>
      </c>
      <c r="F71" s="4"/>
      <c r="G71" s="6">
        <v>45939</v>
      </c>
      <c r="H71" s="5">
        <f t="shared" si="8"/>
        <v>9.1428571428571423</v>
      </c>
      <c r="I71" s="5">
        <f t="shared" si="9"/>
        <v>21.428571428571427</v>
      </c>
      <c r="J71" s="5">
        <f t="shared" si="7"/>
        <v>12.285714285714286</v>
      </c>
    </row>
    <row r="72" spans="1:10" x14ac:dyDescent="0.2">
      <c r="A72" s="13">
        <v>170357</v>
      </c>
      <c r="B72" s="1" t="s">
        <v>8</v>
      </c>
      <c r="C72" s="1" t="s">
        <v>4</v>
      </c>
      <c r="D72" s="7">
        <v>45808</v>
      </c>
      <c r="E72" s="4">
        <f t="shared" si="13"/>
        <v>45853</v>
      </c>
      <c r="F72" s="4"/>
      <c r="G72" s="6">
        <v>45939</v>
      </c>
      <c r="H72" s="5">
        <f t="shared" si="8"/>
        <v>6.4285714285714288</v>
      </c>
      <c r="I72" s="5">
        <f t="shared" si="9"/>
        <v>18.714285714285715</v>
      </c>
      <c r="J72" s="5">
        <f t="shared" si="7"/>
        <v>12.285714285714286</v>
      </c>
    </row>
    <row r="73" spans="1:10" x14ac:dyDescent="0.2">
      <c r="A73" s="13">
        <v>170360</v>
      </c>
      <c r="B73" s="1" t="s">
        <v>8</v>
      </c>
      <c r="C73" s="1" t="s">
        <v>4</v>
      </c>
      <c r="D73" s="7">
        <v>45808</v>
      </c>
      <c r="E73" s="4">
        <f t="shared" si="13"/>
        <v>45853</v>
      </c>
      <c r="F73" s="4"/>
      <c r="G73" s="6">
        <v>45939</v>
      </c>
      <c r="H73" s="5">
        <f t="shared" si="8"/>
        <v>6.4285714285714288</v>
      </c>
      <c r="I73" s="5">
        <f t="shared" si="9"/>
        <v>18.714285714285715</v>
      </c>
      <c r="J73" s="5">
        <f t="shared" si="7"/>
        <v>12.285714285714286</v>
      </c>
    </row>
    <row r="74" spans="1:10" x14ac:dyDescent="0.2">
      <c r="A74" s="13">
        <v>170458</v>
      </c>
      <c r="B74" s="1" t="s">
        <v>8</v>
      </c>
      <c r="C74" s="1" t="s">
        <v>9</v>
      </c>
      <c r="D74" s="7">
        <v>45827</v>
      </c>
      <c r="E74" s="4">
        <f>DATE(2025,11,17)</f>
        <v>45978</v>
      </c>
      <c r="F74" s="4"/>
      <c r="G74" s="6">
        <v>46039</v>
      </c>
      <c r="H74" s="5">
        <f t="shared" si="8"/>
        <v>21.571428571428573</v>
      </c>
      <c r="I74" s="5">
        <f t="shared" si="9"/>
        <v>30.285714285714285</v>
      </c>
      <c r="J74" s="5">
        <f t="shared" si="7"/>
        <v>8.7142857142857135</v>
      </c>
    </row>
    <row r="75" spans="1:10" x14ac:dyDescent="0.2">
      <c r="A75" s="13">
        <v>170459</v>
      </c>
      <c r="B75" s="1" t="s">
        <v>8</v>
      </c>
      <c r="C75" s="1" t="s">
        <v>9</v>
      </c>
      <c r="D75" s="7">
        <v>45827</v>
      </c>
      <c r="E75" s="4">
        <f t="shared" ref="E75:E91" si="14">DATE(2025,11,17)</f>
        <v>45978</v>
      </c>
      <c r="F75" s="1"/>
      <c r="G75" s="1" t="s">
        <v>6</v>
      </c>
      <c r="H75" s="5">
        <f t="shared" si="8"/>
        <v>21.571428571428573</v>
      </c>
      <c r="I75" s="1" t="s">
        <v>7</v>
      </c>
      <c r="J75" s="1" t="s">
        <v>6</v>
      </c>
    </row>
    <row r="76" spans="1:10" x14ac:dyDescent="0.2">
      <c r="A76" s="13">
        <v>170460</v>
      </c>
      <c r="B76" s="1" t="s">
        <v>8</v>
      </c>
      <c r="C76" s="1" t="s">
        <v>9</v>
      </c>
      <c r="D76" s="7">
        <v>45827</v>
      </c>
      <c r="E76" s="4">
        <f t="shared" si="14"/>
        <v>45978</v>
      </c>
      <c r="F76" s="4"/>
      <c r="G76" s="4">
        <v>46007</v>
      </c>
      <c r="H76" s="5">
        <f t="shared" si="8"/>
        <v>21.571428571428573</v>
      </c>
      <c r="I76" s="5">
        <f t="shared" si="9"/>
        <v>25.714285714285715</v>
      </c>
      <c r="J76" s="5">
        <f t="shared" si="7"/>
        <v>4.1428571428571432</v>
      </c>
    </row>
    <row r="77" spans="1:10" x14ac:dyDescent="0.2">
      <c r="A77" s="13">
        <v>170461</v>
      </c>
      <c r="B77" s="1" t="s">
        <v>3</v>
      </c>
      <c r="C77" s="1" t="s">
        <v>9</v>
      </c>
      <c r="D77" s="7">
        <v>45827</v>
      </c>
      <c r="E77" s="4">
        <f t="shared" si="14"/>
        <v>45978</v>
      </c>
      <c r="F77" s="4"/>
      <c r="G77" s="6">
        <v>46055</v>
      </c>
      <c r="H77" s="5">
        <f t="shared" si="8"/>
        <v>21.571428571428573</v>
      </c>
      <c r="I77" s="5">
        <f t="shared" si="9"/>
        <v>32.571428571428569</v>
      </c>
      <c r="J77" s="5">
        <f t="shared" si="7"/>
        <v>11</v>
      </c>
    </row>
    <row r="78" spans="1:10" x14ac:dyDescent="0.2">
      <c r="A78" s="13">
        <v>170463</v>
      </c>
      <c r="B78" s="1" t="s">
        <v>3</v>
      </c>
      <c r="C78" s="1" t="s">
        <v>4</v>
      </c>
      <c r="D78" s="7">
        <v>45827</v>
      </c>
      <c r="E78" s="4">
        <f t="shared" si="14"/>
        <v>45978</v>
      </c>
      <c r="F78" s="4"/>
      <c r="G78" s="8">
        <v>46039</v>
      </c>
      <c r="H78" s="5">
        <f t="shared" si="8"/>
        <v>21.571428571428573</v>
      </c>
      <c r="I78" s="5">
        <f t="shared" si="9"/>
        <v>30.285714285714285</v>
      </c>
      <c r="J78" s="5">
        <f t="shared" si="7"/>
        <v>8.7142857142857135</v>
      </c>
    </row>
    <row r="79" spans="1:10" x14ac:dyDescent="0.2">
      <c r="A79" s="13">
        <v>170465</v>
      </c>
      <c r="B79" s="1" t="s">
        <v>8</v>
      </c>
      <c r="C79" s="1" t="s">
        <v>4</v>
      </c>
      <c r="D79" s="7">
        <v>45827</v>
      </c>
      <c r="E79" s="4">
        <f t="shared" si="14"/>
        <v>45978</v>
      </c>
      <c r="F79" s="4"/>
      <c r="G79" s="8">
        <v>46020</v>
      </c>
      <c r="H79" s="5">
        <f t="shared" si="8"/>
        <v>21.571428571428573</v>
      </c>
      <c r="I79" s="5">
        <f t="shared" si="9"/>
        <v>27.571428571428573</v>
      </c>
      <c r="J79" s="5">
        <f t="shared" si="7"/>
        <v>6</v>
      </c>
    </row>
    <row r="80" spans="1:10" x14ac:dyDescent="0.2">
      <c r="A80" s="13">
        <v>170466</v>
      </c>
      <c r="B80" s="1" t="s">
        <v>3</v>
      </c>
      <c r="C80" s="1" t="s">
        <v>4</v>
      </c>
      <c r="D80" s="7">
        <v>45827</v>
      </c>
      <c r="E80" s="4">
        <f t="shared" si="14"/>
        <v>45978</v>
      </c>
      <c r="F80" s="1"/>
      <c r="G80" s="9" t="s">
        <v>6</v>
      </c>
      <c r="H80" s="5">
        <f t="shared" si="8"/>
        <v>21.571428571428573</v>
      </c>
      <c r="I80" s="1" t="s">
        <v>7</v>
      </c>
      <c r="J80" s="1" t="s">
        <v>6</v>
      </c>
    </row>
    <row r="81" spans="1:10" x14ac:dyDescent="0.2">
      <c r="A81" s="13">
        <v>170467</v>
      </c>
      <c r="B81" s="1" t="s">
        <v>3</v>
      </c>
      <c r="C81" s="1" t="s">
        <v>4</v>
      </c>
      <c r="D81" s="7">
        <v>45827</v>
      </c>
      <c r="E81" s="4">
        <f t="shared" si="14"/>
        <v>45978</v>
      </c>
      <c r="F81" s="1"/>
      <c r="G81" s="9" t="s">
        <v>6</v>
      </c>
      <c r="H81" s="5">
        <f t="shared" si="8"/>
        <v>21.571428571428573</v>
      </c>
      <c r="I81" s="1" t="s">
        <v>7</v>
      </c>
      <c r="J81" s="1" t="s">
        <v>6</v>
      </c>
    </row>
    <row r="82" spans="1:10" x14ac:dyDescent="0.2">
      <c r="A82" s="13">
        <v>170480</v>
      </c>
      <c r="B82" s="1" t="s">
        <v>8</v>
      </c>
      <c r="C82" s="1" t="s">
        <v>9</v>
      </c>
      <c r="D82" s="7">
        <v>45840</v>
      </c>
      <c r="E82" s="4">
        <f t="shared" si="14"/>
        <v>45978</v>
      </c>
      <c r="F82" s="4"/>
      <c r="G82" s="8">
        <v>46020</v>
      </c>
      <c r="H82" s="5">
        <f t="shared" si="8"/>
        <v>19.714285714285715</v>
      </c>
      <c r="I82" s="5">
        <f t="shared" ref="I82:I88" si="15">(G82-D82)/7</f>
        <v>25.714285714285715</v>
      </c>
      <c r="J82" s="5">
        <f t="shared" ref="J82:J88" si="16">(G82-E82)/7</f>
        <v>6</v>
      </c>
    </row>
    <row r="83" spans="1:10" x14ac:dyDescent="0.2">
      <c r="A83" s="13">
        <v>170481</v>
      </c>
      <c r="B83" s="1" t="s">
        <v>3</v>
      </c>
      <c r="C83" s="1" t="s">
        <v>9</v>
      </c>
      <c r="D83" s="7">
        <v>45840</v>
      </c>
      <c r="E83" s="4">
        <f t="shared" si="14"/>
        <v>45978</v>
      </c>
      <c r="F83" s="4"/>
      <c r="G83" s="8">
        <v>46020</v>
      </c>
      <c r="H83" s="5">
        <f t="shared" si="8"/>
        <v>19.714285714285715</v>
      </c>
      <c r="I83" s="5">
        <f t="shared" si="15"/>
        <v>25.714285714285715</v>
      </c>
      <c r="J83" s="5">
        <f t="shared" si="16"/>
        <v>6</v>
      </c>
    </row>
    <row r="84" spans="1:10" x14ac:dyDescent="0.2">
      <c r="A84" s="13">
        <v>170482</v>
      </c>
      <c r="B84" s="1" t="s">
        <v>3</v>
      </c>
      <c r="C84" s="1" t="s">
        <v>9</v>
      </c>
      <c r="D84" s="7">
        <v>45840</v>
      </c>
      <c r="E84" s="4">
        <f t="shared" si="14"/>
        <v>45978</v>
      </c>
      <c r="F84" s="4"/>
      <c r="G84" s="8">
        <v>46055</v>
      </c>
      <c r="H84" s="5">
        <f t="shared" si="8"/>
        <v>19.714285714285715</v>
      </c>
      <c r="I84" s="5">
        <f t="shared" si="15"/>
        <v>30.714285714285715</v>
      </c>
      <c r="J84" s="5">
        <f t="shared" si="16"/>
        <v>11</v>
      </c>
    </row>
    <row r="85" spans="1:10" x14ac:dyDescent="0.2">
      <c r="A85" s="13">
        <v>170483</v>
      </c>
      <c r="B85" s="1" t="s">
        <v>8</v>
      </c>
      <c r="C85" s="1" t="s">
        <v>9</v>
      </c>
      <c r="D85" s="7">
        <v>45840</v>
      </c>
      <c r="E85" s="4">
        <f t="shared" si="14"/>
        <v>45978</v>
      </c>
      <c r="F85" s="4"/>
      <c r="G85" s="8">
        <v>46009</v>
      </c>
      <c r="H85" s="5">
        <f t="shared" si="8"/>
        <v>19.714285714285715</v>
      </c>
      <c r="I85" s="5">
        <f t="shared" si="15"/>
        <v>24.142857142857142</v>
      </c>
      <c r="J85" s="5">
        <f t="shared" si="16"/>
        <v>4.4285714285714288</v>
      </c>
    </row>
    <row r="86" spans="1:10" x14ac:dyDescent="0.2">
      <c r="A86" s="13">
        <v>170484</v>
      </c>
      <c r="B86" s="1" t="s">
        <v>8</v>
      </c>
      <c r="C86" s="1" t="s">
        <v>9</v>
      </c>
      <c r="D86" s="7">
        <v>45840</v>
      </c>
      <c r="E86" s="4">
        <f t="shared" si="14"/>
        <v>45978</v>
      </c>
      <c r="F86" s="1"/>
      <c r="G86" s="9" t="s">
        <v>6</v>
      </c>
      <c r="H86" s="5">
        <f t="shared" si="8"/>
        <v>19.714285714285715</v>
      </c>
      <c r="I86" s="1" t="s">
        <v>7</v>
      </c>
      <c r="J86" s="1" t="s">
        <v>6</v>
      </c>
    </row>
    <row r="87" spans="1:10" x14ac:dyDescent="0.2">
      <c r="A87" s="13">
        <v>170525</v>
      </c>
      <c r="B87" s="1" t="s">
        <v>8</v>
      </c>
      <c r="C87" s="1" t="s">
        <v>4</v>
      </c>
      <c r="D87" s="7">
        <v>45853</v>
      </c>
      <c r="E87" s="4">
        <f t="shared" si="14"/>
        <v>45978</v>
      </c>
      <c r="F87" s="4"/>
      <c r="G87" s="8">
        <v>46013</v>
      </c>
      <c r="H87" s="5">
        <f t="shared" si="8"/>
        <v>17.857142857142858</v>
      </c>
      <c r="I87" s="5">
        <f t="shared" si="15"/>
        <v>22.857142857142858</v>
      </c>
      <c r="J87" s="5">
        <f t="shared" si="16"/>
        <v>5</v>
      </c>
    </row>
    <row r="88" spans="1:10" x14ac:dyDescent="0.2">
      <c r="A88" s="13">
        <v>170526</v>
      </c>
      <c r="B88" s="1" t="s">
        <v>8</v>
      </c>
      <c r="C88" s="1" t="s">
        <v>4</v>
      </c>
      <c r="D88" s="7">
        <v>45853</v>
      </c>
      <c r="E88" s="4">
        <f t="shared" si="14"/>
        <v>45978</v>
      </c>
      <c r="F88" s="4"/>
      <c r="G88" s="8">
        <v>46026</v>
      </c>
      <c r="H88" s="5">
        <f t="shared" si="8"/>
        <v>17.857142857142858</v>
      </c>
      <c r="I88" s="5">
        <f t="shared" si="15"/>
        <v>24.714285714285715</v>
      </c>
      <c r="J88" s="5">
        <f t="shared" si="16"/>
        <v>6.8571428571428568</v>
      </c>
    </row>
    <row r="89" spans="1:10" x14ac:dyDescent="0.2">
      <c r="A89" s="13">
        <v>170527</v>
      </c>
      <c r="B89" s="1" t="s">
        <v>8</v>
      </c>
      <c r="C89" s="1" t="s">
        <v>4</v>
      </c>
      <c r="D89" s="7">
        <v>45853</v>
      </c>
      <c r="E89" s="4">
        <f t="shared" si="14"/>
        <v>45978</v>
      </c>
      <c r="F89" s="1"/>
      <c r="G89" s="9" t="s">
        <v>6</v>
      </c>
      <c r="H89" s="5">
        <f t="shared" si="8"/>
        <v>17.857142857142858</v>
      </c>
      <c r="I89" s="1" t="s">
        <v>7</v>
      </c>
      <c r="J89" s="1" t="s">
        <v>6</v>
      </c>
    </row>
    <row r="90" spans="1:10" x14ac:dyDescent="0.2">
      <c r="A90" s="13">
        <v>170528</v>
      </c>
      <c r="B90" s="1" t="s">
        <v>8</v>
      </c>
      <c r="C90" s="1" t="s">
        <v>4</v>
      </c>
      <c r="D90" s="7">
        <v>45853</v>
      </c>
      <c r="E90" s="4">
        <f t="shared" si="14"/>
        <v>45978</v>
      </c>
      <c r="F90" s="1"/>
      <c r="G90" s="9" t="s">
        <v>6</v>
      </c>
      <c r="H90" s="5">
        <f t="shared" si="8"/>
        <v>17.857142857142858</v>
      </c>
      <c r="I90" s="1" t="s">
        <v>7</v>
      </c>
      <c r="J90" s="1" t="s">
        <v>6</v>
      </c>
    </row>
    <row r="91" spans="1:10" x14ac:dyDescent="0.2">
      <c r="A91" s="13">
        <v>170514</v>
      </c>
      <c r="B91" s="1" t="s">
        <v>8</v>
      </c>
      <c r="C91" s="1" t="s">
        <v>4</v>
      </c>
      <c r="D91" s="7">
        <v>45852</v>
      </c>
      <c r="E91" s="4">
        <f t="shared" si="14"/>
        <v>45978</v>
      </c>
      <c r="F91" s="4"/>
      <c r="G91" s="8">
        <v>46029</v>
      </c>
      <c r="H91" s="5">
        <f t="shared" si="8"/>
        <v>18</v>
      </c>
      <c r="I91" s="5">
        <f t="shared" ref="I91:I120" si="17">(G91-D91)/7</f>
        <v>25.285714285714285</v>
      </c>
      <c r="J91" s="5">
        <f t="shared" ref="J91:J120" si="18">(G91-E91)/7</f>
        <v>7.2857142857142856</v>
      </c>
    </row>
    <row r="92" spans="1:10" x14ac:dyDescent="0.2">
      <c r="A92" s="13">
        <v>170756</v>
      </c>
      <c r="B92" s="1" t="s">
        <v>8</v>
      </c>
      <c r="C92" s="1" t="s">
        <v>4</v>
      </c>
      <c r="D92" s="7">
        <v>45930</v>
      </c>
      <c r="E92" s="4">
        <f>DATE(2025,11,28)</f>
        <v>45989</v>
      </c>
      <c r="F92" s="4"/>
      <c r="G92" s="8">
        <v>46033</v>
      </c>
      <c r="H92" s="5">
        <f>(E92-D92)/7</f>
        <v>8.4285714285714288</v>
      </c>
      <c r="I92" s="5">
        <f t="shared" si="17"/>
        <v>14.714285714285714</v>
      </c>
      <c r="J92" s="5">
        <f t="shared" si="18"/>
        <v>6.2857142857142856</v>
      </c>
    </row>
    <row r="93" spans="1:10" x14ac:dyDescent="0.2">
      <c r="A93" s="13">
        <v>170758</v>
      </c>
      <c r="B93" s="1" t="s">
        <v>8</v>
      </c>
      <c r="C93" s="1" t="s">
        <v>4</v>
      </c>
      <c r="D93" s="7">
        <v>45930</v>
      </c>
      <c r="E93" s="4">
        <f t="shared" ref="E93:E120" si="19">DATE(2025,11,28)</f>
        <v>45989</v>
      </c>
      <c r="F93" s="1"/>
      <c r="G93" s="9" t="s">
        <v>6</v>
      </c>
      <c r="H93" s="5">
        <f t="shared" si="8"/>
        <v>8.4285714285714288</v>
      </c>
      <c r="I93" s="1" t="s">
        <v>7</v>
      </c>
      <c r="J93" s="1" t="s">
        <v>6</v>
      </c>
    </row>
    <row r="94" spans="1:10" x14ac:dyDescent="0.2">
      <c r="A94" s="13">
        <v>170754</v>
      </c>
      <c r="B94" s="1" t="s">
        <v>8</v>
      </c>
      <c r="C94" s="1" t="s">
        <v>4</v>
      </c>
      <c r="D94" s="7">
        <v>45930</v>
      </c>
      <c r="E94" s="4">
        <f t="shared" si="19"/>
        <v>45989</v>
      </c>
      <c r="F94" s="4"/>
      <c r="G94" s="8">
        <v>46028</v>
      </c>
      <c r="H94" s="5">
        <f t="shared" si="8"/>
        <v>8.4285714285714288</v>
      </c>
      <c r="I94" s="5">
        <f t="shared" si="17"/>
        <v>14</v>
      </c>
      <c r="J94" s="5">
        <f t="shared" si="18"/>
        <v>5.5714285714285712</v>
      </c>
    </row>
    <row r="95" spans="1:10" x14ac:dyDescent="0.2">
      <c r="A95" s="13">
        <v>170747</v>
      </c>
      <c r="B95" s="1" t="s">
        <v>8</v>
      </c>
      <c r="C95" s="1" t="s">
        <v>4</v>
      </c>
      <c r="D95" s="7">
        <v>45929</v>
      </c>
      <c r="E95" s="4">
        <f t="shared" si="19"/>
        <v>45989</v>
      </c>
      <c r="F95" s="4"/>
      <c r="G95" s="8">
        <v>46039</v>
      </c>
      <c r="H95" s="5">
        <f t="shared" ref="H95:H120" si="20">(E95-D95)/7</f>
        <v>8.5714285714285712</v>
      </c>
      <c r="I95" s="5">
        <f t="shared" si="17"/>
        <v>15.714285714285714</v>
      </c>
      <c r="J95" s="5">
        <f t="shared" si="18"/>
        <v>7.1428571428571432</v>
      </c>
    </row>
    <row r="96" spans="1:10" x14ac:dyDescent="0.2">
      <c r="A96" s="13">
        <v>170748</v>
      </c>
      <c r="B96" s="1" t="s">
        <v>8</v>
      </c>
      <c r="C96" s="1" t="s">
        <v>4</v>
      </c>
      <c r="D96" s="7">
        <v>45929</v>
      </c>
      <c r="E96" s="4">
        <f t="shared" si="19"/>
        <v>45989</v>
      </c>
      <c r="F96" s="4"/>
      <c r="G96" s="8">
        <v>46031</v>
      </c>
      <c r="H96" s="5">
        <f t="shared" si="20"/>
        <v>8.5714285714285712</v>
      </c>
      <c r="I96" s="5">
        <f t="shared" si="17"/>
        <v>14.571428571428571</v>
      </c>
      <c r="J96" s="5">
        <f t="shared" si="18"/>
        <v>6</v>
      </c>
    </row>
    <row r="97" spans="1:10" x14ac:dyDescent="0.2">
      <c r="A97" s="13">
        <v>170742</v>
      </c>
      <c r="B97" s="1" t="s">
        <v>8</v>
      </c>
      <c r="C97" s="1" t="s">
        <v>9</v>
      </c>
      <c r="D97" s="7">
        <v>45929</v>
      </c>
      <c r="E97" s="4">
        <f t="shared" si="19"/>
        <v>45989</v>
      </c>
      <c r="F97" s="4"/>
      <c r="G97" s="8">
        <v>46028</v>
      </c>
      <c r="H97" s="5">
        <f t="shared" si="20"/>
        <v>8.5714285714285712</v>
      </c>
      <c r="I97" s="5">
        <f t="shared" si="17"/>
        <v>14.142857142857142</v>
      </c>
      <c r="J97" s="5">
        <f t="shared" si="18"/>
        <v>5.5714285714285712</v>
      </c>
    </row>
    <row r="98" spans="1:10" x14ac:dyDescent="0.2">
      <c r="A98" s="13">
        <v>170743</v>
      </c>
      <c r="B98" s="1" t="s">
        <v>8</v>
      </c>
      <c r="C98" s="1" t="s">
        <v>9</v>
      </c>
      <c r="D98" s="7">
        <v>45929</v>
      </c>
      <c r="E98" s="4">
        <f t="shared" si="19"/>
        <v>45989</v>
      </c>
      <c r="F98" s="4"/>
      <c r="G98" s="8">
        <v>46039</v>
      </c>
      <c r="H98" s="5">
        <f t="shared" si="20"/>
        <v>8.5714285714285712</v>
      </c>
      <c r="I98" s="5">
        <f t="shared" si="17"/>
        <v>15.714285714285714</v>
      </c>
      <c r="J98" s="5">
        <f t="shared" si="18"/>
        <v>7.1428571428571432</v>
      </c>
    </row>
    <row r="99" spans="1:10" x14ac:dyDescent="0.2">
      <c r="A99" s="13">
        <v>170744</v>
      </c>
      <c r="B99" s="1" t="s">
        <v>8</v>
      </c>
      <c r="C99" s="1" t="s">
        <v>9</v>
      </c>
      <c r="D99" s="7">
        <v>45929</v>
      </c>
      <c r="E99" s="4">
        <f t="shared" si="19"/>
        <v>45989</v>
      </c>
      <c r="F99" s="4"/>
      <c r="G99" s="8">
        <v>46028</v>
      </c>
      <c r="H99" s="5">
        <f t="shared" si="20"/>
        <v>8.5714285714285712</v>
      </c>
      <c r="I99" s="5">
        <f t="shared" si="17"/>
        <v>14.142857142857142</v>
      </c>
      <c r="J99" s="5">
        <f t="shared" si="18"/>
        <v>5.5714285714285712</v>
      </c>
    </row>
    <row r="100" spans="1:10" x14ac:dyDescent="0.2">
      <c r="A100" s="13">
        <v>170745</v>
      </c>
      <c r="B100" s="1" t="s">
        <v>8</v>
      </c>
      <c r="C100" s="1" t="s">
        <v>9</v>
      </c>
      <c r="D100" s="7">
        <v>45929</v>
      </c>
      <c r="E100" s="4">
        <f t="shared" si="19"/>
        <v>45989</v>
      </c>
      <c r="F100" s="4"/>
      <c r="G100" s="8">
        <v>46039</v>
      </c>
      <c r="H100" s="5">
        <f t="shared" si="20"/>
        <v>8.5714285714285712</v>
      </c>
      <c r="I100" s="5">
        <f t="shared" si="17"/>
        <v>15.714285714285714</v>
      </c>
      <c r="J100" s="5">
        <f t="shared" si="18"/>
        <v>7.1428571428571432</v>
      </c>
    </row>
    <row r="101" spans="1:10" x14ac:dyDescent="0.2">
      <c r="A101" s="13">
        <v>170749</v>
      </c>
      <c r="B101" s="1" t="s">
        <v>8</v>
      </c>
      <c r="C101" s="1" t="s">
        <v>9</v>
      </c>
      <c r="D101" s="7">
        <v>45930</v>
      </c>
      <c r="E101" s="4">
        <f t="shared" si="19"/>
        <v>45989</v>
      </c>
      <c r="F101" s="4"/>
      <c r="G101" s="8">
        <v>46055</v>
      </c>
      <c r="H101" s="5">
        <f t="shared" si="20"/>
        <v>8.4285714285714288</v>
      </c>
      <c r="I101" s="5">
        <f t="shared" si="17"/>
        <v>17.857142857142858</v>
      </c>
      <c r="J101" s="5">
        <f t="shared" si="18"/>
        <v>9.4285714285714288</v>
      </c>
    </row>
    <row r="102" spans="1:10" x14ac:dyDescent="0.2">
      <c r="A102" s="13">
        <v>170616</v>
      </c>
      <c r="B102" s="1" t="s">
        <v>3</v>
      </c>
      <c r="C102" s="1" t="s">
        <v>9</v>
      </c>
      <c r="D102" s="7">
        <v>45893</v>
      </c>
      <c r="E102" s="4">
        <f t="shared" si="19"/>
        <v>45989</v>
      </c>
      <c r="F102" s="4"/>
      <c r="G102" s="8">
        <v>46041</v>
      </c>
      <c r="H102" s="5">
        <f t="shared" si="20"/>
        <v>13.714285714285714</v>
      </c>
      <c r="I102" s="5">
        <f t="shared" si="17"/>
        <v>21.142857142857142</v>
      </c>
      <c r="J102" s="5">
        <f t="shared" si="18"/>
        <v>7.4285714285714288</v>
      </c>
    </row>
    <row r="103" spans="1:10" x14ac:dyDescent="0.2">
      <c r="A103" s="13">
        <v>170617</v>
      </c>
      <c r="B103" s="1" t="s">
        <v>3</v>
      </c>
      <c r="C103" s="1" t="s">
        <v>9</v>
      </c>
      <c r="D103" s="7">
        <v>45893</v>
      </c>
      <c r="E103" s="4">
        <f t="shared" si="19"/>
        <v>45989</v>
      </c>
      <c r="F103" s="1"/>
      <c r="G103" s="9" t="s">
        <v>6</v>
      </c>
      <c r="H103" s="5">
        <f t="shared" si="20"/>
        <v>13.714285714285714</v>
      </c>
      <c r="I103" s="1" t="s">
        <v>7</v>
      </c>
      <c r="J103" s="1" t="s">
        <v>6</v>
      </c>
    </row>
    <row r="104" spans="1:10" x14ac:dyDescent="0.2">
      <c r="A104" s="13">
        <v>170618</v>
      </c>
      <c r="B104" s="1" t="s">
        <v>8</v>
      </c>
      <c r="C104" s="1" t="s">
        <v>9</v>
      </c>
      <c r="D104" s="7">
        <v>45893</v>
      </c>
      <c r="E104" s="4">
        <f t="shared" si="19"/>
        <v>45989</v>
      </c>
      <c r="F104" s="4"/>
      <c r="G104" s="8">
        <v>46039</v>
      </c>
      <c r="H104" s="5">
        <f t="shared" si="20"/>
        <v>13.714285714285714</v>
      </c>
      <c r="I104" s="5">
        <f t="shared" si="17"/>
        <v>20.857142857142858</v>
      </c>
      <c r="J104" s="5">
        <f t="shared" si="18"/>
        <v>7.1428571428571432</v>
      </c>
    </row>
    <row r="105" spans="1:10" x14ac:dyDescent="0.2">
      <c r="A105" s="13">
        <v>170619</v>
      </c>
      <c r="B105" s="1" t="s">
        <v>8</v>
      </c>
      <c r="C105" s="1" t="s">
        <v>9</v>
      </c>
      <c r="D105" s="7">
        <v>45893</v>
      </c>
      <c r="E105" s="4">
        <f t="shared" si="19"/>
        <v>45989</v>
      </c>
      <c r="F105" s="4"/>
      <c r="G105" s="8">
        <v>46047</v>
      </c>
      <c r="H105" s="5">
        <f t="shared" si="20"/>
        <v>13.714285714285714</v>
      </c>
      <c r="I105" s="5">
        <f t="shared" si="17"/>
        <v>22</v>
      </c>
      <c r="J105" s="5">
        <f t="shared" si="18"/>
        <v>8.2857142857142865</v>
      </c>
    </row>
    <row r="106" spans="1:10" x14ac:dyDescent="0.2">
      <c r="A106" s="13">
        <v>170620</v>
      </c>
      <c r="B106" s="1" t="s">
        <v>8</v>
      </c>
      <c r="C106" s="1" t="s">
        <v>9</v>
      </c>
      <c r="D106" s="7">
        <v>45893</v>
      </c>
      <c r="E106" s="4">
        <f t="shared" si="19"/>
        <v>45989</v>
      </c>
      <c r="F106" s="4"/>
      <c r="G106" s="8">
        <v>46028</v>
      </c>
      <c r="H106" s="5">
        <f t="shared" si="20"/>
        <v>13.714285714285714</v>
      </c>
      <c r="I106" s="5">
        <f t="shared" si="17"/>
        <v>19.285714285714285</v>
      </c>
      <c r="J106" s="5">
        <f t="shared" si="18"/>
        <v>5.5714285714285712</v>
      </c>
    </row>
    <row r="107" spans="1:10" x14ac:dyDescent="0.2">
      <c r="A107" s="13">
        <v>170593</v>
      </c>
      <c r="B107" s="1" t="s">
        <v>8</v>
      </c>
      <c r="C107" s="1" t="s">
        <v>9</v>
      </c>
      <c r="D107" s="7">
        <v>45877</v>
      </c>
      <c r="E107" s="4">
        <f t="shared" si="19"/>
        <v>45989</v>
      </c>
      <c r="F107" s="4"/>
      <c r="G107" s="8">
        <v>46031</v>
      </c>
      <c r="H107" s="5">
        <f t="shared" si="20"/>
        <v>16</v>
      </c>
      <c r="I107" s="5">
        <f t="shared" si="17"/>
        <v>22</v>
      </c>
      <c r="J107" s="5">
        <f t="shared" si="18"/>
        <v>6</v>
      </c>
    </row>
    <row r="108" spans="1:10" x14ac:dyDescent="0.2">
      <c r="A108" s="13">
        <v>170594</v>
      </c>
      <c r="B108" s="1" t="s">
        <v>8</v>
      </c>
      <c r="C108" s="1" t="s">
        <v>9</v>
      </c>
      <c r="D108" s="7">
        <v>45877</v>
      </c>
      <c r="E108" s="4">
        <f t="shared" si="19"/>
        <v>45989</v>
      </c>
      <c r="F108" s="4"/>
      <c r="G108" s="8">
        <v>46028</v>
      </c>
      <c r="H108" s="5">
        <f t="shared" si="20"/>
        <v>16</v>
      </c>
      <c r="I108" s="5">
        <f t="shared" si="17"/>
        <v>21.571428571428573</v>
      </c>
      <c r="J108" s="5">
        <f t="shared" si="18"/>
        <v>5.5714285714285712</v>
      </c>
    </row>
    <row r="109" spans="1:10" x14ac:dyDescent="0.2">
      <c r="A109" s="13">
        <v>170595</v>
      </c>
      <c r="B109" s="1" t="s">
        <v>8</v>
      </c>
      <c r="C109" s="1" t="s">
        <v>9</v>
      </c>
      <c r="D109" s="7">
        <v>45877</v>
      </c>
      <c r="E109" s="4">
        <f t="shared" si="19"/>
        <v>45989</v>
      </c>
      <c r="F109" s="4"/>
      <c r="G109" s="8">
        <v>46028</v>
      </c>
      <c r="H109" s="5">
        <f t="shared" si="20"/>
        <v>16</v>
      </c>
      <c r="I109" s="5">
        <f t="shared" si="17"/>
        <v>21.571428571428573</v>
      </c>
      <c r="J109" s="5">
        <f t="shared" si="18"/>
        <v>5.5714285714285712</v>
      </c>
    </row>
    <row r="110" spans="1:10" x14ac:dyDescent="0.2">
      <c r="A110" s="13">
        <v>170596</v>
      </c>
      <c r="B110" s="1" t="s">
        <v>8</v>
      </c>
      <c r="C110" s="1" t="s">
        <v>9</v>
      </c>
      <c r="D110" s="7">
        <v>45877</v>
      </c>
      <c r="E110" s="4">
        <f t="shared" si="19"/>
        <v>45989</v>
      </c>
      <c r="F110" s="4"/>
      <c r="G110" s="8">
        <v>46032</v>
      </c>
      <c r="H110" s="5">
        <f t="shared" si="20"/>
        <v>16</v>
      </c>
      <c r="I110" s="5">
        <f t="shared" si="17"/>
        <v>22.142857142857142</v>
      </c>
      <c r="J110" s="5">
        <f t="shared" si="18"/>
        <v>6.1428571428571432</v>
      </c>
    </row>
    <row r="111" spans="1:10" x14ac:dyDescent="0.2">
      <c r="A111" s="13">
        <v>170574</v>
      </c>
      <c r="B111" s="1" t="s">
        <v>8</v>
      </c>
      <c r="C111" s="1" t="s">
        <v>9</v>
      </c>
      <c r="D111" s="7">
        <v>45876</v>
      </c>
      <c r="E111" s="4">
        <f t="shared" si="19"/>
        <v>45989</v>
      </c>
      <c r="F111" s="4"/>
      <c r="G111" s="8">
        <v>46072</v>
      </c>
      <c r="H111" s="5">
        <f t="shared" si="20"/>
        <v>16.142857142857142</v>
      </c>
      <c r="I111" s="5">
        <f t="shared" si="17"/>
        <v>28</v>
      </c>
      <c r="J111" s="5">
        <f t="shared" si="18"/>
        <v>11.857142857142858</v>
      </c>
    </row>
    <row r="112" spans="1:10" x14ac:dyDescent="0.2">
      <c r="A112" s="13">
        <v>170600</v>
      </c>
      <c r="B112" s="1" t="s">
        <v>3</v>
      </c>
      <c r="C112" s="1" t="s">
        <v>4</v>
      </c>
      <c r="D112" s="7">
        <v>45877</v>
      </c>
      <c r="E112" s="4">
        <f t="shared" si="19"/>
        <v>45989</v>
      </c>
      <c r="F112" s="4"/>
      <c r="G112" s="8">
        <v>46077</v>
      </c>
      <c r="H112" s="5">
        <f t="shared" si="20"/>
        <v>16</v>
      </c>
      <c r="I112" s="5">
        <f t="shared" si="17"/>
        <v>28.571428571428573</v>
      </c>
      <c r="J112" s="5">
        <f t="shared" si="18"/>
        <v>12.571428571428571</v>
      </c>
    </row>
    <row r="113" spans="1:10" x14ac:dyDescent="0.2">
      <c r="A113" s="13">
        <v>170576</v>
      </c>
      <c r="B113" s="1" t="s">
        <v>8</v>
      </c>
      <c r="C113" s="1" t="s">
        <v>4</v>
      </c>
      <c r="D113" s="7">
        <v>45876</v>
      </c>
      <c r="E113" s="4">
        <f t="shared" si="19"/>
        <v>45989</v>
      </c>
      <c r="F113" s="4"/>
      <c r="G113" s="8">
        <v>46028</v>
      </c>
      <c r="H113" s="5">
        <f t="shared" si="20"/>
        <v>16.142857142857142</v>
      </c>
      <c r="I113" s="5">
        <f t="shared" si="17"/>
        <v>21.714285714285715</v>
      </c>
      <c r="J113" s="5">
        <f t="shared" si="18"/>
        <v>5.5714285714285712</v>
      </c>
    </row>
    <row r="114" spans="1:10" x14ac:dyDescent="0.2">
      <c r="A114" s="13">
        <v>170553</v>
      </c>
      <c r="B114" s="1" t="s">
        <v>8</v>
      </c>
      <c r="C114" s="1" t="s">
        <v>4</v>
      </c>
      <c r="D114" s="7">
        <v>45865</v>
      </c>
      <c r="E114" s="4">
        <f t="shared" si="19"/>
        <v>45989</v>
      </c>
      <c r="F114" s="1"/>
      <c r="G114" s="10" t="s">
        <v>17</v>
      </c>
      <c r="H114" s="5">
        <f t="shared" si="20"/>
        <v>17.714285714285715</v>
      </c>
      <c r="I114" s="10" t="s">
        <v>17</v>
      </c>
      <c r="J114" s="1" t="s">
        <v>6</v>
      </c>
    </row>
    <row r="115" spans="1:10" x14ac:dyDescent="0.2">
      <c r="A115" s="13">
        <v>170554</v>
      </c>
      <c r="B115" s="1" t="s">
        <v>8</v>
      </c>
      <c r="C115" s="1" t="s">
        <v>4</v>
      </c>
      <c r="D115" s="7">
        <v>45865</v>
      </c>
      <c r="E115" s="4">
        <f t="shared" si="19"/>
        <v>45989</v>
      </c>
      <c r="F115" s="4"/>
      <c r="G115" s="8">
        <v>46047</v>
      </c>
      <c r="H115" s="5">
        <f t="shared" si="20"/>
        <v>17.714285714285715</v>
      </c>
      <c r="I115" s="5">
        <f t="shared" si="17"/>
        <v>26</v>
      </c>
      <c r="J115" s="5">
        <f t="shared" si="18"/>
        <v>8.2857142857142865</v>
      </c>
    </row>
    <row r="116" spans="1:10" x14ac:dyDescent="0.2">
      <c r="A116" s="13">
        <v>170753</v>
      </c>
      <c r="B116" s="1" t="s">
        <v>3</v>
      </c>
      <c r="C116" s="1" t="s">
        <v>4</v>
      </c>
      <c r="D116" s="7">
        <v>45930</v>
      </c>
      <c r="E116" s="4">
        <f t="shared" si="19"/>
        <v>45989</v>
      </c>
      <c r="F116" s="4"/>
      <c r="G116" s="8">
        <v>46031</v>
      </c>
      <c r="H116" s="5">
        <f t="shared" si="20"/>
        <v>8.4285714285714288</v>
      </c>
      <c r="I116" s="5">
        <f t="shared" si="17"/>
        <v>14.428571428571429</v>
      </c>
      <c r="J116" s="5">
        <f t="shared" si="18"/>
        <v>6</v>
      </c>
    </row>
    <row r="117" spans="1:10" x14ac:dyDescent="0.2">
      <c r="A117" s="13">
        <v>170755</v>
      </c>
      <c r="B117" s="1" t="s">
        <v>8</v>
      </c>
      <c r="C117" s="1" t="s">
        <v>4</v>
      </c>
      <c r="D117" s="7">
        <v>45930</v>
      </c>
      <c r="E117" s="4">
        <f t="shared" si="19"/>
        <v>45989</v>
      </c>
      <c r="F117" s="4"/>
      <c r="G117" s="8">
        <v>46039</v>
      </c>
      <c r="H117" s="5">
        <f t="shared" si="20"/>
        <v>8.4285714285714288</v>
      </c>
      <c r="I117" s="5">
        <f t="shared" si="17"/>
        <v>15.571428571428571</v>
      </c>
      <c r="J117" s="5">
        <f t="shared" si="18"/>
        <v>7.1428571428571432</v>
      </c>
    </row>
    <row r="118" spans="1:10" x14ac:dyDescent="0.2">
      <c r="A118" s="13">
        <v>170757</v>
      </c>
      <c r="B118" s="1" t="s">
        <v>8</v>
      </c>
      <c r="C118" s="1" t="s">
        <v>4</v>
      </c>
      <c r="D118" s="7">
        <v>45930</v>
      </c>
      <c r="E118" s="4">
        <f t="shared" si="19"/>
        <v>45989</v>
      </c>
      <c r="F118" s="4"/>
      <c r="G118" s="8">
        <v>46072</v>
      </c>
      <c r="H118" s="5">
        <f t="shared" si="20"/>
        <v>8.4285714285714288</v>
      </c>
      <c r="I118" s="5">
        <f t="shared" si="17"/>
        <v>20.285714285714285</v>
      </c>
      <c r="J118" s="5">
        <f t="shared" si="18"/>
        <v>11.857142857142858</v>
      </c>
    </row>
    <row r="119" spans="1:10" x14ac:dyDescent="0.2">
      <c r="A119" s="13">
        <v>170764</v>
      </c>
      <c r="B119" s="1" t="s">
        <v>8</v>
      </c>
      <c r="C119" s="1" t="s">
        <v>4</v>
      </c>
      <c r="D119" s="7">
        <v>45932</v>
      </c>
      <c r="E119" s="4">
        <f t="shared" si="19"/>
        <v>45989</v>
      </c>
      <c r="F119" s="4"/>
      <c r="G119" s="8">
        <v>46031</v>
      </c>
      <c r="H119" s="5">
        <f t="shared" si="20"/>
        <v>8.1428571428571423</v>
      </c>
      <c r="I119" s="5">
        <f t="shared" si="17"/>
        <v>14.142857142857142</v>
      </c>
      <c r="J119" s="5">
        <f t="shared" si="18"/>
        <v>6</v>
      </c>
    </row>
    <row r="120" spans="1:10" x14ac:dyDescent="0.2">
      <c r="A120" s="13">
        <v>170766</v>
      </c>
      <c r="B120" s="1" t="s">
        <v>8</v>
      </c>
      <c r="C120" s="1" t="s">
        <v>4</v>
      </c>
      <c r="D120" s="7">
        <v>45932</v>
      </c>
      <c r="E120" s="4">
        <f t="shared" si="19"/>
        <v>45989</v>
      </c>
      <c r="F120" s="4"/>
      <c r="G120" s="8">
        <v>46055</v>
      </c>
      <c r="H120" s="5">
        <f t="shared" si="20"/>
        <v>8.1428571428571423</v>
      </c>
      <c r="I120" s="5">
        <f t="shared" si="17"/>
        <v>17.571428571428573</v>
      </c>
      <c r="J120" s="5">
        <f t="shared" si="18"/>
        <v>9.4285714285714288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MaKenna Browne</dc:creator>
  <cp:lastModifiedBy>MaKenna Browne</cp:lastModifiedBy>
  <dcterms:created xsi:type="dcterms:W3CDTF">2025-11-26T11:53:44Z</dcterms:created>
  <dcterms:modified xsi:type="dcterms:W3CDTF">2026-03-12T18:04:19Z</dcterms:modified>
</cp:coreProperties>
</file>